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codeName="ThisWorkbook"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7B02E656-AD4F-4124-B6D7-753446105FFA}" xr6:coauthVersionLast="47" xr6:coauthVersionMax="47" xr10:uidLastSave="{00000000-0000-0000-0000-000000000000}"/>
  <bookViews>
    <workbookView xWindow="-120" yWindow="-120" windowWidth="29040" windowHeight="17520" activeTab="1" xr2:uid="{00000000-000D-0000-FFFF-FFFF00000000}"/>
  </bookViews>
  <sheets>
    <sheet name="Guide" sheetId="5" r:id="rId1"/>
    <sheet name="GPA" sheetId="6" r:id="rId2"/>
    <sheet name="SOP" sheetId="9" r:id="rId3"/>
    <sheet name="English" sheetId="12" r:id="rId4"/>
    <sheet name="Example" sheetId="11" state="hidden" r:id="rId5"/>
    <sheet name="Setup" sheetId="10" state="hidden" r:id="rId6"/>
    <sheet name="Countries" sheetId="7" state="hidden" r:id="rId7"/>
  </sheets>
  <externalReferences>
    <externalReference r:id="rId8"/>
    <externalReference r:id="rId9"/>
    <externalReference r:id="rId10"/>
  </externalReferences>
  <definedNames>
    <definedName name="Country_search" localSheetId="3">OFFSET([1]Countries!$D$2,,,COUNTIF([1]Countries!$D$2:$D$250,"?*"))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6" l="1"/>
  <c r="I24" i="6"/>
  <c r="H24" i="6"/>
  <c r="G24" i="6"/>
  <c r="F24" i="6"/>
  <c r="E24" i="6"/>
  <c r="I16" i="6"/>
  <c r="B146" i="6"/>
  <c r="J121" i="6"/>
  <c r="J135" i="6"/>
  <c r="B24" i="6" l="1"/>
  <c r="C25" i="6"/>
  <c r="J124" i="6"/>
  <c r="J126" i="6"/>
  <c r="J127" i="6"/>
  <c r="J128" i="6"/>
  <c r="J129" i="6"/>
  <c r="J130" i="6"/>
  <c r="J131" i="6"/>
  <c r="J132" i="6"/>
  <c r="J133" i="6"/>
  <c r="J134" i="6"/>
  <c r="J136" i="6"/>
  <c r="J137" i="6"/>
  <c r="J138" i="6"/>
  <c r="J139" i="6"/>
  <c r="J140" i="6"/>
  <c r="J141" i="6"/>
  <c r="J142" i="6"/>
  <c r="J143" i="6"/>
  <c r="J144" i="6"/>
  <c r="J145" i="6"/>
  <c r="J24" i="6" l="1"/>
  <c r="F25" i="6"/>
  <c r="G25" i="6"/>
  <c r="H25" i="6"/>
  <c r="I25" i="6"/>
  <c r="J170" i="6" l="1"/>
  <c r="D25" i="6"/>
  <c r="A2" i="7" l="1"/>
  <c r="A3" i="7" s="1"/>
  <c r="K122" i="11"/>
  <c r="L122" i="11" s="1"/>
  <c r="K121" i="11"/>
  <c r="L121" i="11" s="1"/>
  <c r="K120" i="11"/>
  <c r="L120" i="11" s="1"/>
  <c r="K119" i="11"/>
  <c r="L119" i="11" s="1"/>
  <c r="K118" i="11"/>
  <c r="L118" i="11" s="1"/>
  <c r="K117" i="11"/>
  <c r="L117" i="11" s="1"/>
  <c r="K116" i="11"/>
  <c r="L116" i="11" s="1"/>
  <c r="K115" i="11"/>
  <c r="L115" i="11" s="1"/>
  <c r="K114" i="11"/>
  <c r="L114" i="11" s="1"/>
  <c r="K113" i="11"/>
  <c r="L113" i="11" s="1"/>
  <c r="K112" i="11"/>
  <c r="L112" i="11" s="1"/>
  <c r="K111" i="11"/>
  <c r="L111" i="11" s="1"/>
  <c r="K110" i="11"/>
  <c r="L110" i="11" s="1"/>
  <c r="K109" i="11"/>
  <c r="L109" i="11" s="1"/>
  <c r="K108" i="11"/>
  <c r="L108" i="11" s="1"/>
  <c r="K107" i="11"/>
  <c r="L107" i="11" s="1"/>
  <c r="K106" i="11"/>
  <c r="L106" i="11" s="1"/>
  <c r="K105" i="11"/>
  <c r="L105" i="11" s="1"/>
  <c r="K104" i="11"/>
  <c r="L104" i="11" s="1"/>
  <c r="K103" i="11"/>
  <c r="L103" i="11" s="1"/>
  <c r="K102" i="11"/>
  <c r="L102" i="11" s="1"/>
  <c r="K101" i="11"/>
  <c r="L101" i="11" s="1"/>
  <c r="K100" i="11"/>
  <c r="L100" i="11" s="1"/>
  <c r="K99" i="11"/>
  <c r="L99" i="11" s="1"/>
  <c r="K98" i="11"/>
  <c r="L98" i="11" s="1"/>
  <c r="K97" i="11"/>
  <c r="L97" i="11" s="1"/>
  <c r="K96" i="11"/>
  <c r="L96" i="11" s="1"/>
  <c r="K95" i="11"/>
  <c r="L95" i="11" s="1"/>
  <c r="K94" i="11"/>
  <c r="L94" i="11" s="1"/>
  <c r="K93" i="11"/>
  <c r="L93" i="11" s="1"/>
  <c r="K92" i="11"/>
  <c r="L92" i="11" s="1"/>
  <c r="K91" i="11"/>
  <c r="L91" i="11" s="1"/>
  <c r="K90" i="11"/>
  <c r="L90" i="11" s="1"/>
  <c r="K89" i="11"/>
  <c r="L89" i="11" s="1"/>
  <c r="K88" i="11"/>
  <c r="L88" i="11" s="1"/>
  <c r="K87" i="11"/>
  <c r="L87" i="11" s="1"/>
  <c r="K86" i="11"/>
  <c r="L86" i="11" s="1"/>
  <c r="K85" i="11"/>
  <c r="L85" i="11" s="1"/>
  <c r="K84" i="11"/>
  <c r="L84" i="11" s="1"/>
  <c r="K83" i="11"/>
  <c r="L83" i="11" s="1"/>
  <c r="K82" i="11"/>
  <c r="L82" i="11" s="1"/>
  <c r="K81" i="11"/>
  <c r="L81" i="11" s="1"/>
  <c r="K80" i="11"/>
  <c r="L80" i="11" s="1"/>
  <c r="K79" i="11"/>
  <c r="L79" i="11" s="1"/>
  <c r="K78" i="11"/>
  <c r="L78" i="11" s="1"/>
  <c r="K77" i="11"/>
  <c r="L77" i="11" s="1"/>
  <c r="K76" i="11"/>
  <c r="L76" i="11" s="1"/>
  <c r="K75" i="11"/>
  <c r="L75" i="11" s="1"/>
  <c r="K74" i="11"/>
  <c r="L74" i="11" s="1"/>
  <c r="K73" i="11"/>
  <c r="L73" i="11" s="1"/>
  <c r="K72" i="11"/>
  <c r="L72" i="11" s="1"/>
  <c r="K71" i="11"/>
  <c r="L71" i="11" s="1"/>
  <c r="K70" i="11"/>
  <c r="L70" i="11" s="1"/>
  <c r="K69" i="11"/>
  <c r="L69" i="11" s="1"/>
  <c r="K68" i="11"/>
  <c r="L68" i="11" s="1"/>
  <c r="K67" i="11"/>
  <c r="L67" i="11" s="1"/>
  <c r="K66" i="11"/>
  <c r="L66" i="11" s="1"/>
  <c r="K65" i="11"/>
  <c r="L65" i="11" s="1"/>
  <c r="K64" i="11"/>
  <c r="L64" i="11" s="1"/>
  <c r="K63" i="11"/>
  <c r="L63" i="11" s="1"/>
  <c r="K62" i="11"/>
  <c r="L62" i="11" s="1"/>
  <c r="K61" i="11"/>
  <c r="L61" i="11" s="1"/>
  <c r="K60" i="11"/>
  <c r="L60" i="11" s="1"/>
  <c r="K59" i="11"/>
  <c r="L59" i="11" s="1"/>
  <c r="K58" i="11"/>
  <c r="L58" i="11" s="1"/>
  <c r="K57" i="11"/>
  <c r="L57" i="11" s="1"/>
  <c r="K56" i="11"/>
  <c r="L56" i="11" s="1"/>
  <c r="K55" i="11"/>
  <c r="L55" i="11" s="1"/>
  <c r="K54" i="11"/>
  <c r="L54" i="11" s="1"/>
  <c r="K53" i="11"/>
  <c r="L53" i="11" s="1"/>
  <c r="K52" i="11"/>
  <c r="L52" i="11" s="1"/>
  <c r="K51" i="11"/>
  <c r="L51" i="11" s="1"/>
  <c r="K50" i="11"/>
  <c r="L50" i="11" s="1"/>
  <c r="K49" i="11"/>
  <c r="L49" i="11" s="1"/>
  <c r="L47" i="11"/>
  <c r="L46" i="11"/>
  <c r="L45" i="11"/>
  <c r="L44" i="11"/>
  <c r="L43" i="11"/>
  <c r="L42" i="11"/>
  <c r="L41" i="11"/>
  <c r="L39" i="11"/>
  <c r="L38" i="11"/>
  <c r="L37" i="11"/>
  <c r="L36" i="11"/>
  <c r="L34" i="11"/>
  <c r="L33" i="11"/>
  <c r="L32" i="11"/>
  <c r="L31" i="11"/>
  <c r="L30" i="11"/>
  <c r="L29" i="11"/>
  <c r="L28" i="11"/>
  <c r="L27" i="11"/>
  <c r="L26" i="11"/>
  <c r="L25" i="11"/>
  <c r="L24" i="11"/>
  <c r="J21" i="11"/>
  <c r="I21" i="11"/>
  <c r="H21" i="11"/>
  <c r="G21" i="11"/>
  <c r="F21" i="11"/>
  <c r="E21" i="11"/>
  <c r="D21" i="11"/>
  <c r="E38" i="9"/>
  <c r="E32" i="9"/>
  <c r="E14" i="9"/>
  <c r="B11" i="9"/>
  <c r="B10" i="9"/>
  <c r="B9" i="9"/>
  <c r="B8" i="9"/>
  <c r="A2" i="9"/>
  <c r="J123" i="6"/>
  <c r="J122"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E25" i="6"/>
  <c r="A1" i="6"/>
  <c r="J25" i="6" l="1"/>
  <c r="A4" i="7"/>
  <c r="D4" i="7" s="1"/>
  <c r="D3" i="7"/>
  <c r="D2" i="7"/>
  <c r="A5" i="7" l="1"/>
  <c r="A6" i="7" l="1"/>
  <c r="D5" i="7"/>
  <c r="D6" i="7"/>
  <c r="A7" i="7" l="1"/>
  <c r="A8" i="7" s="1"/>
  <c r="A9" i="7" l="1"/>
  <c r="D9" i="7" s="1"/>
  <c r="D7" i="7"/>
  <c r="D8" i="7"/>
  <c r="A10" i="7"/>
  <c r="D10" i="7" l="1"/>
  <c r="A11" i="7"/>
  <c r="D11" i="7" l="1"/>
  <c r="A12" i="7"/>
  <c r="D12" i="7" l="1"/>
  <c r="A13" i="7"/>
  <c r="A14" i="7" l="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214" i="7" l="1"/>
  <c r="D130" i="7"/>
  <c r="D104" i="7"/>
  <c r="D150" i="7"/>
  <c r="D65" i="7"/>
  <c r="D22" i="7"/>
  <c r="D72" i="7"/>
  <c r="D227" i="7"/>
  <c r="D161" i="7"/>
  <c r="D167" i="7"/>
  <c r="D118" i="7"/>
  <c r="D182" i="7"/>
  <c r="D54" i="7"/>
  <c r="D136" i="7"/>
  <c r="D250" i="7"/>
  <c r="D86" i="7"/>
  <c r="D58" i="7"/>
  <c r="D99" i="7"/>
  <c r="D200" i="7"/>
  <c r="D103" i="7"/>
  <c r="D168" i="7"/>
  <c r="D193" i="7"/>
  <c r="D97" i="7"/>
  <c r="D33" i="7"/>
  <c r="D93" i="7"/>
  <c r="D90" i="7"/>
  <c r="D40" i="7"/>
  <c r="D163" i="7"/>
  <c r="D195" i="7"/>
  <c r="D248" i="7"/>
  <c r="D190" i="7"/>
  <c r="D95" i="7"/>
  <c r="D102" i="7"/>
  <c r="D210" i="7"/>
  <c r="D119" i="7"/>
  <c r="D44" i="7"/>
  <c r="D202" i="7"/>
  <c r="D45" i="7"/>
  <c r="D121" i="7"/>
  <c r="D151" i="7"/>
  <c r="D225" i="7"/>
  <c r="D236" i="7"/>
  <c r="D113" i="7"/>
  <c r="D198" i="7"/>
  <c r="D148" i="7"/>
  <c r="D172" i="7"/>
  <c r="D76" i="7"/>
  <c r="D135" i="7"/>
  <c r="D144" i="7"/>
  <c r="D249" i="7"/>
  <c r="D74" i="7"/>
  <c r="D142" i="7"/>
  <c r="D220" i="7"/>
  <c r="D120" i="7"/>
  <c r="D231" i="7"/>
  <c r="D132" i="7"/>
  <c r="D217" i="7"/>
  <c r="D213" i="7"/>
  <c r="D110" i="7"/>
  <c r="D41" i="7"/>
  <c r="D226" i="7"/>
  <c r="D88" i="7"/>
  <c r="D43" i="7"/>
  <c r="D125" i="7"/>
  <c r="D49" i="7"/>
  <c r="D26" i="7"/>
  <c r="D239" i="7"/>
  <c r="D160" i="7"/>
  <c r="D87" i="7"/>
  <c r="D158" i="7"/>
  <c r="D64" i="7"/>
  <c r="D199" i="7"/>
  <c r="D128" i="7"/>
  <c r="D133" i="7"/>
  <c r="D19" i="7"/>
  <c r="D211" i="7"/>
  <c r="D106" i="7"/>
  <c r="D238" i="7"/>
  <c r="D145" i="7"/>
  <c r="D17" i="7"/>
  <c r="D101" i="7"/>
  <c r="D183" i="7"/>
  <c r="D188" i="7"/>
  <c r="D242" i="7"/>
  <c r="D50" i="7"/>
  <c r="D178" i="7"/>
  <c r="D152" i="7"/>
  <c r="D25" i="7"/>
  <c r="D116" i="7"/>
  <c r="D159" i="7"/>
  <c r="D233" i="7"/>
  <c r="D147" i="7"/>
  <c r="D83" i="7"/>
  <c r="D67" i="7"/>
  <c r="D177" i="7"/>
  <c r="D224" i="7"/>
  <c r="D216" i="7"/>
  <c r="D79" i="7"/>
  <c r="D35" i="7"/>
  <c r="D170" i="7"/>
  <c r="D139" i="7"/>
  <c r="D153" i="7"/>
  <c r="D16" i="7"/>
  <c r="D32" i="7"/>
  <c r="D61" i="7"/>
  <c r="D208" i="7"/>
  <c r="D105" i="7"/>
  <c r="D111" i="7"/>
  <c r="D134" i="7"/>
  <c r="D38" i="7"/>
  <c r="D47" i="7"/>
  <c r="D222" i="7"/>
  <c r="D68" i="7"/>
  <c r="D37" i="7"/>
  <c r="D124" i="7"/>
  <c r="D109" i="7"/>
  <c r="D218" i="7"/>
  <c r="D36" i="7"/>
  <c r="D204" i="7"/>
  <c r="D122" i="7"/>
  <c r="D201" i="7"/>
  <c r="D63" i="7"/>
  <c r="D196" i="7"/>
  <c r="D141" i="7"/>
  <c r="D42" i="7"/>
  <c r="D94" i="7"/>
  <c r="D176" i="7"/>
  <c r="D77" i="7"/>
  <c r="D184" i="7"/>
  <c r="D194" i="7"/>
  <c r="D164" i="7"/>
  <c r="D20" i="7"/>
  <c r="D84" i="7"/>
  <c r="D181" i="7"/>
  <c r="D189" i="7"/>
  <c r="D28" i="7"/>
  <c r="D126" i="7"/>
  <c r="D129" i="7"/>
  <c r="D185" i="7"/>
  <c r="D137" i="7"/>
  <c r="D27" i="7"/>
  <c r="D75" i="7"/>
  <c r="D146" i="7"/>
  <c r="D221" i="7"/>
  <c r="D29" i="7"/>
  <c r="D51" i="7"/>
  <c r="D56" i="7"/>
  <c r="D149" i="7"/>
  <c r="D232" i="7"/>
  <c r="D166" i="7"/>
  <c r="D203" i="7"/>
  <c r="D117" i="7"/>
  <c r="D219" i="7"/>
  <c r="D243" i="7"/>
  <c r="D59" i="7"/>
  <c r="D24" i="7"/>
  <c r="D155" i="7"/>
  <c r="D191" i="7"/>
  <c r="D223" i="7"/>
  <c r="D234" i="7"/>
  <c r="D179" i="7"/>
  <c r="D15" i="7"/>
  <c r="D207" i="7"/>
  <c r="D165" i="7"/>
  <c r="D247" i="7"/>
  <c r="D138" i="7"/>
  <c r="D91" i="7"/>
  <c r="D96" i="7"/>
  <c r="D108" i="7"/>
  <c r="D186" i="7"/>
  <c r="D39" i="7"/>
  <c r="D89" i="7"/>
  <c r="D78" i="7"/>
  <c r="D100" i="7"/>
  <c r="D60" i="7"/>
  <c r="D246" i="7"/>
  <c r="D209" i="7"/>
  <c r="D169" i="7"/>
  <c r="D73" i="7"/>
  <c r="D112" i="7"/>
  <c r="D157" i="7"/>
  <c r="D21" i="7"/>
  <c r="D70" i="7"/>
  <c r="D98" i="7"/>
  <c r="D237" i="7"/>
  <c r="D31" i="7"/>
  <c r="D228" i="7"/>
  <c r="D52" i="7"/>
  <c r="D235" i="7"/>
  <c r="D229" i="7"/>
  <c r="D197" i="7"/>
  <c r="D180" i="7"/>
  <c r="D53" i="7"/>
  <c r="D162" i="7"/>
  <c r="D18" i="7"/>
  <c r="D115" i="7"/>
  <c r="D114" i="7"/>
  <c r="D156" i="7"/>
  <c r="D143" i="7"/>
  <c r="D205" i="7"/>
  <c r="D57" i="7"/>
  <c r="D34" i="7"/>
  <c r="D55" i="7"/>
  <c r="D62" i="7"/>
  <c r="D215" i="7"/>
  <c r="D127" i="7"/>
  <c r="D131" i="7"/>
  <c r="D140" i="7"/>
  <c r="D192" i="7"/>
  <c r="D69" i="7"/>
  <c r="D23" i="7"/>
  <c r="D245" i="7"/>
  <c r="D173" i="7"/>
  <c r="D244" i="7"/>
  <c r="D107" i="7"/>
  <c r="D80" i="7"/>
  <c r="D46" i="7"/>
  <c r="D82" i="7"/>
  <c r="D206" i="7"/>
  <c r="D154" i="7"/>
  <c r="D171" i="7"/>
  <c r="D66" i="7"/>
  <c r="D14" i="7"/>
  <c r="D13" i="7"/>
  <c r="D175" i="7"/>
  <c r="D123" i="7"/>
  <c r="D241" i="7"/>
  <c r="D212" i="7"/>
  <c r="D30" i="7"/>
  <c r="D81" i="7"/>
  <c r="D174" i="7"/>
  <c r="D230" i="7"/>
  <c r="D187" i="7"/>
  <c r="D71" i="7"/>
  <c r="D85" i="7"/>
  <c r="D92" i="7"/>
  <c r="D240" i="7"/>
  <c r="D48" i="7"/>
  <c r="C1" i="7" l="1"/>
  <c r="C2" i="7"/>
</calcChain>
</file>

<file path=xl/sharedStrings.xml><?xml version="1.0" encoding="utf-8"?>
<sst xmlns="http://schemas.openxmlformats.org/spreadsheetml/2006/main" count="638" uniqueCount="523">
  <si>
    <t>Please specify also what is the highest possible grade and the minimum passing grade at your university.</t>
  </si>
  <si>
    <t>Secondly, please list all of your courses and specify grades and number of credits. The Danish weighted Grade Point Average (GPA) will appear automatically.</t>
  </si>
  <si>
    <r>
      <t xml:space="preserve">In order to be able to evaluate correctly your grades, we would like to ask you to convert your GPA to the Danish GPA weighted system. Please go to the </t>
    </r>
    <r>
      <rPr>
        <i/>
        <sz val="11"/>
        <color theme="1"/>
        <rFont val="Calibri"/>
        <family val="2"/>
        <scheme val="minor"/>
      </rPr>
      <t xml:space="preserve">GPA Calculator </t>
    </r>
    <r>
      <rPr>
        <sz val="11"/>
        <color theme="1"/>
        <rFont val="Calibri"/>
        <family val="2"/>
        <scheme val="minor"/>
      </rPr>
      <t>sheet and fill in the form. You should write your country of origin, the name of the university and the title and length of your degree.</t>
    </r>
  </si>
  <si>
    <t xml:space="preserve">How to convert your foreign GPA to a Danish weighted GPA? </t>
  </si>
  <si>
    <t>Other</t>
  </si>
  <si>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</si>
  <si>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</si>
  <si>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</si>
  <si>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</si>
  <si>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</si>
  <si>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</si>
  <si>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</si>
  <si>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</si>
  <si>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</si>
  <si>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</si>
  <si>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</si>
  <si>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</si>
  <si>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</si>
  <si>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</si>
  <si>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</si>
  <si>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</si>
  <si>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</si>
  <si>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</si>
  <si>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</si>
  <si>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</si>
  <si>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</si>
  <si>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</si>
  <si>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</si>
  <si>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</si>
  <si>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</si>
  <si>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</si>
  <si>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</si>
  <si>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</si>
  <si>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</si>
  <si>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</si>
  <si>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</si>
  <si>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</si>
  <si>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</si>
  <si>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</si>
  <si>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</si>
  <si>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</si>
  <si>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</si>
  <si>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</si>
  <si>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</si>
  <si>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</si>
  <si>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</si>
  <si>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</si>
  <si>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</si>
  <si>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</si>
  <si>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</si>
  <si>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</si>
  <si>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</si>
  <si>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</si>
  <si>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</si>
  <si>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</si>
  <si>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</si>
  <si>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</si>
  <si>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</si>
  <si>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</si>
  <si>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</si>
  <si>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</si>
  <si>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</si>
  <si>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</si>
  <si>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</si>
  <si>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</si>
  <si>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</si>
  <si>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</si>
  <si>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</si>
  <si>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</si>
  <si>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</si>
  <si>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</si>
  <si>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</si>
  <si>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</si>
  <si>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</si>
  <si>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</si>
  <si>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</si>
  <si>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</si>
  <si>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</si>
  <si>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</si>
  <si>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</si>
  <si>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</si>
  <si>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</si>
  <si>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</si>
  <si>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</si>
  <si>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</si>
  <si>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</si>
  <si>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</si>
  <si>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</si>
  <si>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</si>
  <si>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</si>
  <si>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</si>
  <si>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</si>
  <si>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</si>
  <si>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</si>
  <si>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</si>
  <si>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</si>
  <si>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</si>
  <si>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</si>
  <si>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</si>
  <si>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</si>
  <si>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</si>
  <si>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</si>
  <si>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</si>
  <si>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</si>
  <si>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</si>
  <si>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</si>
  <si>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</si>
  <si>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</si>
  <si>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</si>
  <si>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</si>
  <si>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</si>
  <si>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</si>
  <si>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</si>
  <si>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</si>
  <si>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</si>
  <si>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</si>
  <si>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</si>
  <si>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</si>
  <si>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</si>
  <si>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</si>
  <si>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</si>
  <si>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</si>
  <si>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</si>
  <si>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</si>
  <si>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</si>
  <si>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</si>
  <si>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</si>
  <si>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</si>
  <si>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</si>
  <si>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</si>
  <si>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</si>
  <si>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</si>
  <si>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</si>
  <si>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</si>
  <si>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</si>
  <si>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</si>
  <si>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</si>
  <si>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</si>
  <si>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</si>
  <si>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</si>
  <si>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</si>
  <si>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</si>
  <si>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</si>
  <si>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</si>
  <si>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</si>
  <si>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</si>
  <si>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</si>
  <si>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</si>
  <si>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</si>
  <si>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</si>
  <si>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</si>
  <si>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</si>
  <si>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</si>
  <si>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</si>
  <si>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</si>
  <si>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</si>
  <si>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</si>
  <si>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</si>
  <si>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</si>
  <si>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</si>
  <si>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</si>
  <si>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</si>
  <si>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</si>
  <si>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</si>
  <si>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</si>
  <si>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</si>
  <si>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</si>
  <si>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</si>
  <si>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</si>
  <si>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</si>
  <si>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</si>
  <si>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</si>
  <si>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</si>
  <si>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</si>
  <si>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</si>
  <si>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</si>
  <si>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</si>
  <si>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</si>
  <si>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</si>
  <si>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</si>
  <si>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</si>
  <si>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</si>
  <si>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</si>
  <si>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</si>
  <si>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</si>
  <si>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</si>
  <si>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</si>
  <si>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</si>
  <si>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</si>
  <si>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</si>
  <si>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</si>
  <si>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</si>
  <si>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</si>
  <si>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</si>
  <si>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</si>
  <si>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</si>
  <si>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</si>
  <si>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</si>
  <si>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</si>
  <si>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</si>
  <si>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</si>
  <si>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</si>
  <si>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</si>
  <si>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</si>
  <si>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</si>
  <si>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</si>
  <si>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</si>
  <si>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</si>
  <si>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</si>
  <si>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</si>
  <si>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</si>
  <si>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</si>
  <si>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</si>
  <si>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</si>
  <si>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</si>
  <si>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</si>
  <si>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</si>
  <si>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</si>
  <si>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</si>
  <si>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</si>
  <si>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</si>
  <si>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</si>
  <si>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</si>
  <si>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</si>
  <si>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</si>
  <si>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</si>
  <si>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</si>
  <si>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</si>
  <si>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</si>
  <si>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</si>
  <si>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</si>
  <si>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</si>
  <si>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</si>
  <si>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</si>
  <si>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</si>
  <si>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</si>
  <si>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</si>
  <si>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</si>
  <si>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</si>
  <si>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</si>
  <si>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</si>
  <si>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</si>
  <si>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</si>
  <si>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</si>
  <si>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</si>
  <si>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</si>
  <si>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</si>
  <si>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</si>
  <si>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</si>
  <si>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</si>
  <si>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</si>
  <si>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</si>
  <si>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</si>
  <si>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</si>
  <si>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</si>
  <si>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</si>
  <si>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</si>
  <si>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 Distribution of course content (estimated):</t>
  </si>
  <si>
    <t>sum (ECTS estimate):</t>
  </si>
  <si>
    <t>Avg. Grade (local):</t>
  </si>
  <si>
    <t>Fields to be filled by the applicant</t>
  </si>
  <si>
    <t>Fields that are automatically filled</t>
  </si>
  <si>
    <t>Name:</t>
  </si>
  <si>
    <t>Danish GPA:</t>
  </si>
  <si>
    <t>Statement of Purpose (SOP)</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</si>
  <si>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</si>
  <si>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</si>
  <si>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</si>
  <si>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</si>
  <si>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</si>
  <si>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MSc education name:</t>
  </si>
  <si>
    <t>Categories for credit distribution:</t>
  </si>
  <si>
    <t>1:</t>
  </si>
  <si>
    <t>2:</t>
  </si>
  <si>
    <t>3:</t>
  </si>
  <si>
    <t>4:</t>
  </si>
  <si>
    <t>5:</t>
  </si>
  <si>
    <t>6:</t>
  </si>
  <si>
    <t>7:</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</si>
  <si>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</si>
  <si>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</si>
  <si>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</si>
  <si>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</si>
  <si>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</si>
  <si>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</si>
  <si>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</si>
  <si>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</si>
  <si>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</si>
  <si>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</si>
  <si>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</si>
  <si>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</si>
  <si>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</si>
  <si>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</si>
  <si>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</si>
  <si>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</si>
  <si>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</si>
  <si>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</si>
  <si>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</si>
  <si>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</si>
  <si>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</si>
  <si>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</si>
  <si>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</si>
  <si>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</si>
  <si>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</si>
  <si>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</si>
  <si>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</si>
  <si>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</si>
  <si>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</si>
  <si>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</si>
  <si>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</si>
  <si>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</si>
  <si>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</si>
  <si>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</si>
  <si>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</si>
  <si>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</si>
  <si>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</si>
  <si>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</si>
  <si>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</si>
  <si>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</si>
  <si>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</si>
  <si>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</si>
  <si>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</si>
  <si>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</si>
  <si>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</si>
  <si>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</si>
  <si>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</si>
  <si>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</si>
  <si>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</si>
  <si>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</si>
  <si>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</si>
  <si>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</si>
  <si>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</si>
  <si>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</si>
  <si>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</si>
  <si>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</si>
  <si>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</si>
  <si>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</si>
  <si>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</si>
  <si>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</si>
  <si>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</si>
  <si>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</si>
  <si>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</si>
  <si>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</si>
  <si>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</si>
  <si>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</si>
  <si>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</si>
  <si>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</si>
  <si>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</si>
  <si>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</si>
  <si>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</si>
  <si>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</si>
  <si>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</si>
  <si>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</si>
  <si>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</si>
  <si>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</si>
  <si>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</si>
  <si>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</si>
  <si>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</si>
  <si>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</si>
  <si>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</si>
  <si>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</si>
  <si>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</si>
  <si>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</si>
  <si>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</si>
  <si>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</si>
  <si>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</si>
  <si>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</si>
  <si>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</si>
  <si>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</si>
  <si>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</si>
  <si>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</si>
  <si>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</si>
  <si>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</si>
  <si>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</si>
  <si>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</si>
  <si>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</si>
  <si>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</si>
  <si>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</si>
  <si>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</si>
  <si>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</si>
  <si>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</si>
  <si>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</si>
  <si>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</si>
  <si>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</si>
  <si>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</si>
  <si>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</si>
  <si>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</si>
  <si>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</si>
  <si>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</si>
  <si>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</si>
  <si>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</si>
  <si>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</si>
  <si>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</si>
  <si>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</si>
  <si>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If not all 7 catagories are used, leave blank.</t>
  </si>
  <si>
    <t>Business Analytics</t>
  </si>
  <si>
    <t>Linear algebra (Vectors, matrices, eigenvalues,…)</t>
  </si>
  <si>
    <t>Statistics and probability (Distributions, confidence intervals, regression analysis, …)</t>
  </si>
  <si>
    <t xml:space="preserve">If you have any problems converting your grades, please contact: mscadmissions@adm.dtu.dk  </t>
  </si>
  <si>
    <t>Please remember to fill both sheet (GPA and SOP)</t>
  </si>
  <si>
    <r>
      <t xml:space="preserve">Please upload the filled Excel file into your online application in the field </t>
    </r>
    <r>
      <rPr>
        <i/>
        <sz val="11"/>
        <color theme="1"/>
        <rFont val="Calibri"/>
        <family val="2"/>
        <scheme val="minor"/>
      </rPr>
      <t>Supporting documents</t>
    </r>
    <r>
      <rPr>
        <sz val="11"/>
        <color theme="1"/>
        <rFont val="Calibri"/>
        <family val="2"/>
        <scheme val="minor"/>
      </rPr>
      <t xml:space="preserve"> together with other required documents</t>
    </r>
    <r>
      <rPr>
        <sz val="11"/>
        <color theme="1"/>
        <rFont val="Calibri"/>
        <family val="2"/>
        <scheme val="minor"/>
      </rPr>
      <t>. For more information please refer also to the Application Guide on the DTU website.</t>
    </r>
  </si>
  <si>
    <t>Countries</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</si>
  <si>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</si>
  <si>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State your future academic goals and how your study at DTU will help you achieve these (max. 1000 characters): *</t>
  </si>
  <si>
    <t>Select two courses/subjects (at MSc level) from the DTU course catalogue which you plan to take:</t>
  </si>
  <si>
    <t>Course/Subject number*</t>
  </si>
  <si>
    <t>Course/Subject name*</t>
  </si>
  <si>
    <t xml:space="preserve">Find Courses at: </t>
  </si>
  <si>
    <t>http://kurser.dtu.dk/</t>
  </si>
  <si>
    <t>Describe how these courses/subjects support your academic goals (max. 500 characters): *</t>
  </si>
  <si>
    <t>Yes</t>
  </si>
  <si>
    <t>No</t>
  </si>
  <si>
    <t>Hans Hansen</t>
  </si>
  <si>
    <t>Your full name</t>
  </si>
  <si>
    <t>Use the drop-down menu, country where you have obtained your qualifying degree</t>
  </si>
  <si>
    <t>Technical University of Denmark</t>
  </si>
  <si>
    <t>The English name of your home university</t>
  </si>
  <si>
    <t>Mechanical Engineering</t>
  </si>
  <si>
    <t>The full English title of your qualifying degree</t>
  </si>
  <si>
    <t>Nominal length in years of qualifying education assuming full-time study</t>
  </si>
  <si>
    <t>Credits as used by your home university</t>
  </si>
  <si>
    <t>Lowest possible grade at your home university</t>
  </si>
  <si>
    <t>GPA:</t>
  </si>
  <si>
    <t>Lowest possible grade for passing a course at your home university</t>
  </si>
  <si>
    <t>Maximum possible grade at your home university</t>
  </si>
  <si>
    <t>Prerequisites GPA:</t>
  </si>
  <si>
    <t>Distribution of estimated course content (percentage):</t>
  </si>
  <si>
    <t>- In the rows below, course names, credits and grades should be provided in accordance with your transcript.
- Fill in the columns in the red box to the right providing an estimate of the course content distribution in percentages.
- In case of pass/no pass courses, use the "Passing grade" as given above.</t>
  </si>
  <si>
    <t>Credits
 at home university</t>
  </si>
  <si>
    <t>Grade 
at home university</t>
  </si>
  <si>
    <t>Comments (optional)</t>
  </si>
  <si>
    <t>Advanced Engineering Mathematics 1</t>
  </si>
  <si>
    <t>Physics 1</t>
  </si>
  <si>
    <t>Mechanical engineering practice</t>
  </si>
  <si>
    <t>Manufacturing Technology and Operations Management</t>
  </si>
  <si>
    <t>Strength of materials 1</t>
  </si>
  <si>
    <t>Introduction to Mathematical Statistics</t>
  </si>
  <si>
    <t>Basic fluid mechanics</t>
  </si>
  <si>
    <t>Strength of materials 2</t>
  </si>
  <si>
    <t>Engineering design and problem solving</t>
  </si>
  <si>
    <t>Principles of naval architecture and offshore engineering 1</t>
  </si>
  <si>
    <t>Heat transfer</t>
  </si>
  <si>
    <t>Introduction to programming and data processing</t>
  </si>
  <si>
    <t>Python</t>
  </si>
  <si>
    <t>Advanced Engineering Mathematics 2</t>
  </si>
  <si>
    <t>Machine elements - basics</t>
  </si>
  <si>
    <t>Materials science for mechanical engineers</t>
  </si>
  <si>
    <t>Automation, components and systems</t>
  </si>
  <si>
    <t>Project work</t>
  </si>
  <si>
    <t>Group work (six persons)</t>
  </si>
  <si>
    <t>Mechanical vibrations</t>
  </si>
  <si>
    <t>Linear control design 1</t>
  </si>
  <si>
    <t>Product design and documentation</t>
  </si>
  <si>
    <t>Water and environmental management</t>
  </si>
  <si>
    <t>Fundamental Chemistry</t>
  </si>
  <si>
    <t>Theory of Science in Engineering</t>
  </si>
  <si>
    <t>Introduction to Numerical Algorithms</t>
  </si>
  <si>
    <t>Bachelor thesis</t>
  </si>
  <si>
    <t>Done individually</t>
  </si>
  <si>
    <t>Example</t>
  </si>
  <si>
    <r>
      <t>- This Excel workbook contains two sheets (</t>
    </r>
    <r>
      <rPr>
        <i/>
        <sz val="10"/>
        <color rgb="FF00B050"/>
        <rFont val="Calibri"/>
        <family val="2"/>
        <scheme val="minor"/>
      </rPr>
      <t>"GPA Calculator"</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have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</si>
  <si>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</si>
  <si>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</si>
  <si>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</si>
  <si>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</si>
  <si>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</si>
  <si>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</si>
  <si>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</si>
  <si>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</si>
  <si>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</si>
  <si>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</si>
  <si>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</si>
  <si>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</si>
  <si>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</si>
  <si>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Pass/Fail Credits Total:</t>
  </si>
  <si>
    <t>Ongoing Cources</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</si>
  <si>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</si>
  <si>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</si>
  <si>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</si>
  <si>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Bachelor of Natural Science</t>
  </si>
  <si>
    <t>Bachelor of Engineering</t>
  </si>
  <si>
    <t>Bachelor of Arts with a specialization in Engineering or Natural Science</t>
  </si>
  <si>
    <t>Type of Bachelor's degree:</t>
  </si>
  <si>
    <t>Calculus (Derivatives, differential equations, ...)</t>
  </si>
  <si>
    <t>Link to course description (Only for prerequirement relevant courses)</t>
  </si>
  <si>
    <t>Operations Research, (e.g. course 42101 at DTU, simplex algorithm, duality, modelling, ... )</t>
  </si>
  <si>
    <t>Advanced Programming (e.g., course 02105 or 02635 at DTU, abstract data structures, graph algorithms, object-oriented programming, etc.)</t>
  </si>
  <si>
    <t>Introductory Programming (Python/Java/ C++, functions, loops, conditional statements, recursion …)</t>
  </si>
  <si>
    <r>
      <t xml:space="preserve">Specific course description links (if availabe in EN)
</t>
    </r>
    <r>
      <rPr>
        <b/>
        <i/>
        <u/>
        <sz val="9"/>
        <color theme="1"/>
        <rFont val="Calibri"/>
        <family val="2"/>
        <scheme val="minor"/>
      </rPr>
      <t>only use if the course falls into the categories mentioned</t>
    </r>
  </si>
  <si>
    <t>Comments (if any)</t>
  </si>
  <si>
    <t>Linear algebra (Vectors, matrices, eigenvalues)</t>
  </si>
  <si>
    <t>Have you ever had a DTU student number?</t>
  </si>
  <si>
    <t>If yes, please state your  DTU student number.</t>
  </si>
  <si>
    <t>-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This sheet should be filled with Microsoft Excel. Other editors may tamper with the formating.</t>
  </si>
  <si>
    <t>Non-numerically graded courses OR Pass/fail courses</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</si>
  <si>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</si>
  <si>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</si>
  <si>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</si>
  <si>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</si>
  <si>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</si>
  <si>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</si>
  <si>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</si>
  <si>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</si>
  <si>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</si>
  <si>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</si>
  <si>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</si>
  <si>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</si>
  <si>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</si>
  <si>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</si>
  <si>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</si>
  <si>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</si>
  <si>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</si>
  <si>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</si>
  <si>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Mathematics 1</t>
    </r>
    <r>
      <rPr>
        <b/>
        <i/>
        <sz val="11"/>
        <color theme="0" tint="-0.499984740745262"/>
        <rFont val="Calibri"/>
        <family val="2"/>
        <scheme val="minor"/>
      </rPr>
      <t xml:space="preserve"> (example to be deleted)</t>
    </r>
  </si>
  <si>
    <r>
      <t>Introduction to pyhton</t>
    </r>
    <r>
      <rPr>
        <b/>
        <i/>
        <sz val="11"/>
        <color theme="0" tint="-0.499984740745262"/>
        <rFont val="Calibri"/>
        <family val="2"/>
        <scheme val="minor"/>
      </rPr>
      <t xml:space="preserve"> (example to be deleted)</t>
    </r>
  </si>
  <si>
    <r>
      <t xml:space="preserve">Biochemical processes </t>
    </r>
    <r>
      <rPr>
        <b/>
        <i/>
        <sz val="11"/>
        <color theme="0" tint="-0.499984740745262"/>
        <rFont val="Calibri"/>
        <family val="2"/>
        <scheme val="minor"/>
      </rPr>
      <t>(example to be deleted)</t>
    </r>
  </si>
  <si>
    <t>Credit estimation for relevant topic</t>
  </si>
  <si>
    <t>Grade estimation for relevant topic</t>
  </si>
  <si>
    <t>Credits (BSc)</t>
  </si>
  <si>
    <t>Local Grade (Bsc)</t>
  </si>
  <si>
    <t xml:space="preserve">-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
</t>
  </si>
  <si>
    <t>Write name of course no. 1</t>
  </si>
  <si>
    <t>Write name of course no.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</si>
</sst>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4">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i/>
      <sz val="11"/>
      <color theme="1"/>
      <name val="Calibri"/>
      <family val="2"/>
      <scheme val="minor"/>
    </font>
    <font>
      <b/>
      <sz val="10"/>
      <color theme="1"/>
      <name val="Calibri"/>
      <family val="2"/>
      <scheme val="minor"/>
    </font>
    <font>
      <sz val="9"/>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sz val="11"/>
      <color rgb="FFC00000"/>
      <name val="Calibri"/>
      <family val="2"/>
      <scheme val="minor"/>
    </font>
    <font>
      <i/>
      <sz val="12"/>
      <color rgb="FFFF0000"/>
      <name val="Calibri"/>
      <family val="2"/>
      <scheme val="minor"/>
    </font>
    <font>
      <i/>
      <sz val="12"/>
      <name val="Calibri"/>
      <family val="2"/>
      <scheme val="minor"/>
    </font>
    <font>
      <b/>
      <sz val="18"/>
      <color rgb="FFFF0000"/>
      <name val="Calibri"/>
      <family val="2"/>
      <scheme val="minor"/>
    </font>
    <font>
      <b/>
      <sz val="14"/>
      <color rgb="FFFF0000"/>
      <name val="Calibri"/>
      <family val="2"/>
      <scheme val="minor"/>
    </font>
    <font>
      <b/>
      <sz val="10.5"/>
      <color rgb="FFFF0000"/>
      <name val="CIDFont+F2"/>
    </font>
    <font>
      <sz val="11"/>
      <color theme="1"/>
      <name val="Calibri"/>
      <family val="2"/>
      <scheme val="minor"/>
    </font>
    <font>
      <i/>
      <sz val="10"/>
      <color rgb="FF00B050"/>
      <name val="Calibri"/>
      <family val="2"/>
      <scheme val="minor"/>
    </font>
    <font>
      <i/>
      <sz val="10"/>
      <color rgb="FF00B0F0"/>
      <name val="Calibri"/>
      <family val="2"/>
      <scheme val="minor"/>
    </font>
    <font>
      <b/>
      <i/>
      <sz val="10"/>
      <color rgb="FFFF0000"/>
      <name val="Calibri"/>
      <family val="2"/>
      <scheme val="minor"/>
    </font>
    <font>
      <b/>
      <i/>
      <u/>
      <sz val="12"/>
      <color theme="1"/>
      <name val="Calibri"/>
      <family val="2"/>
      <scheme val="minor"/>
    </font>
    <font>
      <b/>
      <i/>
      <u/>
      <sz val="11"/>
      <color theme="1"/>
      <name val="Calibri"/>
      <family val="2"/>
      <scheme val="minor"/>
    </font>
    <font>
      <i/>
      <sz val="11"/>
      <color theme="0" tint="-0.34998626667073579"/>
      <name val="Calibri"/>
      <family val="2"/>
      <scheme val="minor"/>
    </font>
    <font>
      <i/>
      <sz val="9"/>
      <color theme="0"/>
      <name val="Calibri"/>
      <family val="2"/>
      <scheme val="minor"/>
    </font>
    <font>
      <i/>
      <sz val="9"/>
      <name val="Calibri"/>
      <family val="2"/>
      <scheme val="minor"/>
    </font>
    <font>
      <i/>
      <sz val="11"/>
      <color theme="0" tint="-0.249977111117893"/>
      <name val="Calibri"/>
      <family val="2"/>
      <scheme val="minor"/>
    </font>
    <font>
      <u/>
      <sz val="10"/>
      <color theme="10"/>
      <name val="Calibri"/>
      <family val="2"/>
      <scheme val="minor"/>
    </font>
    <font>
      <b/>
      <sz val="11"/>
      <color theme="3"/>
      <name val="Calibri"/>
      <family val="2"/>
      <scheme val="minor"/>
    </font>
    <font>
      <sz val="11"/>
      <color theme="3"/>
      <name val="Calibri"/>
      <family val="2"/>
      <scheme val="minor"/>
    </font>
    <font>
      <sz val="8"/>
      <color rgb="FFC00000"/>
      <name val="Calibri"/>
      <family val="2"/>
      <scheme val="minor"/>
    </font>
    <font>
      <b/>
      <sz val="10"/>
      <name val="CIDFont+F2"/>
    </font>
    <font>
      <sz val="10"/>
      <color theme="1"/>
      <name val="CIDFont+F2"/>
    </font>
    <font>
      <sz val="11"/>
      <color theme="0"/>
      <name val="Calibri"/>
      <family val="2"/>
      <scheme val="minor"/>
    </font>
    <font>
      <b/>
      <i/>
      <u/>
      <sz val="9"/>
      <color theme="1"/>
      <name val="Calibri"/>
      <family val="2"/>
      <scheme val="minor"/>
    </font>
    <font>
      <u/>
      <sz val="11"/>
      <color rgb="FF7030A0"/>
      <name val="Calibri"/>
      <family val="2"/>
      <scheme val="minor"/>
    </font>
    <font>
      <sz val="11"/>
      <name val="Calibri"/>
      <family val="2"/>
      <scheme val="minor"/>
    </font>
    <font>
      <b/>
      <sz val="11"/>
      <name val="Calibri"/>
      <family val="2"/>
      <scheme val="minor"/>
    </font>
    <font>
      <b/>
      <i/>
      <sz val="11"/>
      <color theme="0" tint="-0.499984740745262"/>
      <name val="Calibri"/>
      <family val="2"/>
      <scheme val="minor"/>
    </font>
    <font>
      <b/>
      <sz val="11"/>
      <color rgb="FF000000"/>
      <name val="Calibri"/>
      <family val="2"/>
      <scheme val="minor"/>
    </font>
    <font>
      <sz val="10"/>
      <name val="Calibri"/>
      <family val="2"/>
      <scheme val="minor"/>
    </font>
    <font>
      <sz val="8"/>
      <name val="Calibri"/>
      <family val="2"/>
      <scheme val="min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rgb="FFFFCC99"/>
        <bgColor indexed="64"/>
      </patternFill>
    </fill>
  </fills>
  <borders count="106">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rgb="FF7F7F7F"/>
      </left>
      <right/>
      <top/>
      <bottom/>
      <diagonal/>
    </border>
    <border>
      <left style="thin">
        <color rgb="FF7F7F7F"/>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7F7F7F"/>
      </right>
      <top style="thin">
        <color rgb="FF7F7F7F"/>
      </top>
      <bottom style="thin">
        <color rgb="FF7F7F7F"/>
      </bottom>
      <diagonal/>
    </border>
    <border>
      <left/>
      <right style="thin">
        <color rgb="FF7F7F7F"/>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rgb="FF7F7F7F"/>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medium">
        <color indexed="64"/>
      </left>
      <right style="medium">
        <color indexed="64"/>
      </right>
      <top style="medium">
        <color indexed="64"/>
      </top>
      <bottom style="medium">
        <color indexed="64"/>
      </bottom>
      <diagonal/>
    </border>
    <border>
      <left style="thick">
        <color rgb="FFFF0000"/>
      </left>
      <right/>
      <top/>
      <bottom/>
      <diagonal/>
    </border>
    <border>
      <left/>
      <right style="thick">
        <color rgb="FFFF0000"/>
      </right>
      <top/>
      <bottom/>
      <diagonal/>
    </border>
    <border>
      <left style="thick">
        <color rgb="FFFF0000"/>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ck">
        <color rgb="FFFF0000"/>
      </right>
      <top style="thin">
        <color indexed="64"/>
      </top>
      <bottom style="thin">
        <color indexed="64"/>
      </bottom>
      <diagonal/>
    </border>
    <border>
      <left style="thick">
        <color rgb="FFFF0000"/>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thick">
        <color rgb="FFFF0000"/>
      </right>
      <top/>
      <bottom style="thin">
        <color rgb="FF7F7F7F"/>
      </bottom>
      <diagonal/>
    </border>
    <border>
      <left/>
      <right style="thin">
        <color indexed="64"/>
      </right>
      <top/>
      <bottom style="thin">
        <color rgb="FF7F7F7F"/>
      </bottom>
      <diagonal/>
    </border>
    <border>
      <left style="thick">
        <color rgb="FFFF0000"/>
      </left>
      <right style="thin">
        <color rgb="FF7F7F7F"/>
      </right>
      <top style="thin">
        <color rgb="FF7F7F7F"/>
      </top>
      <bottom style="thin">
        <color rgb="FF7F7F7F"/>
      </bottom>
      <diagonal/>
    </border>
    <border>
      <left style="thin">
        <color rgb="FF7F7F7F"/>
      </left>
      <right style="thick">
        <color rgb="FFFF0000"/>
      </right>
      <top style="thin">
        <color rgb="FF7F7F7F"/>
      </top>
      <bottom style="thin">
        <color rgb="FF7F7F7F"/>
      </bottom>
      <diagonal/>
    </border>
    <border>
      <left/>
      <right style="thin">
        <color indexed="64"/>
      </right>
      <top style="thin">
        <color rgb="FF7F7F7F"/>
      </top>
      <bottom style="thin">
        <color rgb="FF7F7F7F"/>
      </bottom>
      <diagonal/>
    </border>
    <border>
      <left style="thick">
        <color rgb="FFFF0000"/>
      </left>
      <right style="thin">
        <color rgb="FF7F7F7F"/>
      </right>
      <top style="thin">
        <color rgb="FF7F7F7F"/>
      </top>
      <bottom style="thick">
        <color rgb="FFFF0000"/>
      </bottom>
      <diagonal/>
    </border>
    <border>
      <left style="thin">
        <color rgb="FF7F7F7F"/>
      </left>
      <right style="thin">
        <color rgb="FF7F7F7F"/>
      </right>
      <top style="thin">
        <color rgb="FF7F7F7F"/>
      </top>
      <bottom style="thick">
        <color rgb="FFFF0000"/>
      </bottom>
      <diagonal/>
    </border>
    <border>
      <left style="thin">
        <color rgb="FF7F7F7F"/>
      </left>
      <right style="thick">
        <color rgb="FFFF0000"/>
      </right>
      <top style="thin">
        <color rgb="FF7F7F7F"/>
      </top>
      <bottom style="thick">
        <color rgb="FFFF0000"/>
      </bottom>
      <diagonal/>
    </border>
    <border>
      <left/>
      <right style="thin">
        <color indexed="64"/>
      </right>
      <top style="thin">
        <color rgb="FF7F7F7F"/>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7F7F7F"/>
      </left>
      <right/>
      <top style="thin">
        <color rgb="FF7F7F7F"/>
      </top>
      <bottom style="medium">
        <color indexed="64"/>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medium">
        <color indexed="64"/>
      </left>
      <right style="medium">
        <color indexed="64"/>
      </right>
      <top style="thin">
        <color theme="3"/>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medium">
        <color indexed="64"/>
      </left>
      <right style="thin">
        <color rgb="FF7F7F7F"/>
      </right>
      <top/>
      <bottom style="thin">
        <color rgb="FF7F7F7F"/>
      </bottom>
      <diagonal/>
    </border>
    <border>
      <left style="thin">
        <color rgb="FF7F7F7F"/>
      </left>
      <right/>
      <top/>
      <bottom style="thin">
        <color rgb="FF7F7F7F"/>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rgb="FF7F7F7F"/>
      </bottom>
      <diagonal/>
    </border>
    <border>
      <left style="medium">
        <color indexed="64"/>
      </left>
      <right style="medium">
        <color indexed="64"/>
      </right>
      <top style="thin">
        <color rgb="FF7F7F7F"/>
      </top>
      <bottom style="medium">
        <color indexed="64"/>
      </bottom>
      <diagonal/>
    </border>
    <border>
      <left style="thin">
        <color indexed="64"/>
      </left>
      <right style="thin">
        <color rgb="FF7F7F7F"/>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6" fillId="2" borderId="3" applyNumberFormat="0" applyAlignment="0">
      <protection locked="0"/>
    </xf>
    <xf numFmtId="0" fontId="4" fillId="3" borderId="3" applyNumberFormat="0" applyAlignment="0"/>
    <xf numFmtId="0" fontId="14" fillId="0" borderId="0" applyNumberFormat="0" applyFill="0" applyBorder="0" applyAlignment="0" applyProtection="0"/>
    <xf numFmtId="9" fontId="29" fillId="0" borderId="0" applyFont="0" applyFill="0" applyBorder="0" applyAlignment="0" applyProtection="0"/>
  </cellStyleXfs>
  <cellXfs count="269">
    <xf numFmtId="0" fontId="0" fillId="0" borderId="0" xfId="0"/>
    <xf numFmtId="0" fontId="6" fillId="2" borderId="3" xfId="1">
      <protection locked="0"/>
    </xf>
    <xf numFmtId="0" fontId="1" fillId="0" borderId="0" xfId="0" applyFont="1"/>
    <xf numFmtId="0" fontId="6" fillId="2" borderId="9" xfId="1" applyBorder="1">
      <protection locked="0"/>
    </xf>
    <xf numFmtId="0" fontId="6" fillId="2" borderId="10" xfId="1" applyBorder="1">
      <protection locked="0"/>
    </xf>
    <xf numFmtId="0" fontId="4" fillId="3" borderId="3" xfId="2"/>
    <xf numFmtId="0" fontId="10" fillId="0" borderId="0" xfId="0" applyFont="1"/>
    <xf numFmtId="0" fontId="0" fillId="0" borderId="0" xfId="0" applyProtection="1">
      <protection hidden="1"/>
    </xf>
    <xf numFmtId="0" fontId="1" fillId="0" borderId="0" xfId="0" applyFont="1" applyProtection="1">
      <protection hidden="1"/>
    </xf>
    <xf numFmtId="0" fontId="10" fillId="0" borderId="8" xfId="0" applyFont="1" applyBorder="1" applyProtection="1">
      <protection hidden="1"/>
    </xf>
    <xf numFmtId="0" fontId="10" fillId="0" borderId="0" xfId="0" applyFont="1" applyProtection="1">
      <protection hidden="1"/>
    </xf>
    <xf numFmtId="3" fontId="0" fillId="0" borderId="0" xfId="0" applyNumberFormat="1" applyProtection="1">
      <protection hidden="1"/>
    </xf>
    <xf numFmtId="0" fontId="0" fillId="0" borderId="1" xfId="0" applyBorder="1" applyProtection="1">
      <protection hidden="1"/>
    </xf>
    <xf numFmtId="0" fontId="9" fillId="0" borderId="0" xfId="0" applyFont="1" applyAlignment="1" applyProtection="1">
      <alignment horizontal="center" textRotation="90" wrapText="1"/>
      <protection hidden="1"/>
    </xf>
    <xf numFmtId="164" fontId="4" fillId="3" borderId="3" xfId="2" applyNumberFormat="1" applyProtection="1">
      <protection hidden="1"/>
    </xf>
    <xf numFmtId="164" fontId="4" fillId="3" borderId="9" xfId="2" applyNumberFormat="1" applyBorder="1" applyProtection="1">
      <protection hidden="1"/>
    </xf>
    <xf numFmtId="0" fontId="7" fillId="0" borderId="0" xfId="0" applyFont="1" applyProtection="1">
      <protection hidden="1"/>
    </xf>
    <xf numFmtId="0" fontId="18" fillId="0" borderId="0" xfId="0" applyFont="1" applyProtection="1">
      <protection locked="0" hidden="1"/>
    </xf>
    <xf numFmtId="49" fontId="0" fillId="0" borderId="0" xfId="0" applyNumberFormat="1" applyAlignment="1">
      <alignment horizontal="right"/>
    </xf>
    <xf numFmtId="0" fontId="1" fillId="0" borderId="6" xfId="0" applyFont="1" applyBorder="1" applyProtection="1">
      <protection hidden="1"/>
    </xf>
    <xf numFmtId="0" fontId="1" fillId="0" borderId="21" xfId="0" applyFont="1" applyBorder="1" applyProtection="1">
      <protection hidden="1"/>
    </xf>
    <xf numFmtId="0" fontId="12"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7" xfId="0" applyBorder="1" applyProtection="1">
      <protection hidden="1"/>
    </xf>
    <xf numFmtId="0" fontId="13" fillId="0" borderId="6" xfId="0" applyFont="1" applyBorder="1" applyAlignment="1" applyProtection="1">
      <alignment vertical="center"/>
      <protection hidden="1"/>
    </xf>
    <xf numFmtId="0" fontId="1" fillId="0" borderId="0" xfId="0" applyFont="1" applyAlignment="1" applyProtection="1">
      <alignment horizontal="right"/>
      <protection hidden="1"/>
    </xf>
    <xf numFmtId="0" fontId="21" fillId="0" borderId="0" xfId="0" applyFont="1" applyAlignment="1" applyProtection="1">
      <alignment horizontal="left" vertical="top" wrapText="1"/>
      <protection hidden="1"/>
    </xf>
    <xf numFmtId="164" fontId="0" fillId="0" borderId="0" xfId="0" applyNumberFormat="1" applyProtection="1">
      <protection hidden="1"/>
    </xf>
    <xf numFmtId="0" fontId="0" fillId="0" borderId="0" xfId="0" applyAlignment="1">
      <alignment horizontal="center" vertical="center" wrapText="1"/>
    </xf>
    <xf numFmtId="0" fontId="1" fillId="0" borderId="0" xfId="0" applyFont="1" applyAlignment="1">
      <alignment horizontal="center"/>
    </xf>
    <xf numFmtId="0" fontId="0" fillId="0" borderId="20" xfId="0" applyBorder="1" applyProtection="1">
      <protection hidden="1"/>
    </xf>
    <xf numFmtId="0" fontId="0" fillId="0" borderId="24" xfId="0" applyBorder="1" applyProtection="1">
      <protection hidden="1"/>
    </xf>
    <xf numFmtId="0" fontId="6" fillId="2" borderId="23" xfId="1" applyBorder="1">
      <protection locked="0"/>
    </xf>
    <xf numFmtId="0" fontId="6" fillId="2" borderId="23" xfId="1" applyBorder="1" applyAlignment="1">
      <alignment horizontal="right"/>
      <protection locked="0"/>
    </xf>
    <xf numFmtId="0" fontId="0" fillId="0" borderId="25" xfId="0" applyBorder="1" applyProtection="1">
      <protection hidden="1"/>
    </xf>
    <xf numFmtId="0" fontId="0" fillId="0" borderId="27" xfId="0" applyBorder="1" applyProtection="1">
      <protection hidden="1"/>
    </xf>
    <xf numFmtId="0" fontId="1" fillId="0" borderId="30" xfId="0" applyFont="1" applyBorder="1" applyProtection="1">
      <protection hidden="1"/>
    </xf>
    <xf numFmtId="0" fontId="1" fillId="0" borderId="34" xfId="0" applyFont="1" applyBorder="1" applyProtection="1">
      <protection hidden="1"/>
    </xf>
    <xf numFmtId="0" fontId="26" fillId="0" borderId="5" xfId="0" applyFont="1" applyBorder="1" applyProtection="1">
      <protection hidden="1"/>
    </xf>
    <xf numFmtId="0" fontId="6" fillId="2" borderId="42" xfId="1" applyBorder="1">
      <protection locked="0"/>
    </xf>
    <xf numFmtId="0" fontId="0" fillId="0" borderId="42" xfId="0" applyBorder="1" applyProtection="1">
      <protection hidden="1"/>
    </xf>
    <xf numFmtId="0" fontId="14" fillId="0" borderId="0" xfId="3" applyProtection="1">
      <protection locked="0"/>
    </xf>
    <xf numFmtId="0" fontId="0" fillId="0" borderId="39" xfId="0" applyBorder="1" applyProtection="1">
      <protection hidden="1"/>
    </xf>
    <xf numFmtId="0" fontId="12" fillId="0" borderId="46" xfId="0" applyFont="1" applyBorder="1" applyAlignment="1" applyProtection="1">
      <alignment vertical="center"/>
      <protection hidden="1"/>
    </xf>
    <xf numFmtId="0" fontId="0" fillId="0" borderId="47" xfId="0" applyBorder="1" applyProtection="1">
      <protection hidden="1"/>
    </xf>
    <xf numFmtId="0" fontId="0" fillId="0" borderId="48" xfId="0" applyBorder="1" applyProtection="1">
      <protection hidden="1"/>
    </xf>
    <xf numFmtId="0" fontId="0" fillId="0" borderId="47" xfId="0" applyBorder="1" applyAlignment="1" applyProtection="1">
      <alignment horizontal="right" vertical="center"/>
      <protection hidden="1"/>
    </xf>
    <xf numFmtId="0" fontId="6" fillId="2" borderId="49" xfId="1" applyBorder="1">
      <protection locked="0"/>
    </xf>
    <xf numFmtId="0" fontId="0" fillId="0" borderId="21" xfId="0" applyBorder="1" applyProtection="1">
      <protection hidden="1"/>
    </xf>
    <xf numFmtId="0" fontId="0" fillId="0" borderId="22" xfId="0" applyBorder="1" applyProtection="1">
      <protection hidden="1"/>
    </xf>
    <xf numFmtId="0" fontId="6" fillId="2" borderId="17" xfId="1" applyBorder="1">
      <protection locked="0"/>
    </xf>
    <xf numFmtId="0" fontId="6" fillId="2" borderId="18" xfId="1" applyBorder="1">
      <protection locked="0"/>
    </xf>
    <xf numFmtId="0" fontId="17" fillId="0" borderId="0" xfId="0" applyFont="1" applyAlignment="1" applyProtection="1">
      <alignment vertical="top"/>
      <protection hidden="1"/>
    </xf>
    <xf numFmtId="0" fontId="33" fillId="0" borderId="0" xfId="0" applyFont="1" applyAlignment="1" applyProtection="1">
      <alignment horizontal="left" vertical="top" wrapText="1"/>
      <protection hidden="1"/>
    </xf>
    <xf numFmtId="0" fontId="34" fillId="0" borderId="0" xfId="0" applyFont="1" applyProtection="1">
      <protection hidden="1"/>
    </xf>
    <xf numFmtId="0" fontId="5" fillId="0" borderId="0" xfId="0" applyFont="1" applyProtection="1">
      <protection hidden="1"/>
    </xf>
    <xf numFmtId="0" fontId="36" fillId="0" borderId="0" xfId="0" applyFont="1" applyProtection="1">
      <protection hidden="1"/>
    </xf>
    <xf numFmtId="0" fontId="6" fillId="2" borderId="3" xfId="1" applyAlignment="1">
      <alignment horizontal="right"/>
      <protection locked="0"/>
    </xf>
    <xf numFmtId="0" fontId="37" fillId="0" borderId="54" xfId="0" quotePrefix="1" applyFont="1" applyBorder="1" applyAlignment="1" applyProtection="1">
      <alignment horizontal="left" vertical="top" wrapText="1"/>
      <protection hidden="1"/>
    </xf>
    <xf numFmtId="0" fontId="8" fillId="0" borderId="0" xfId="0" applyFont="1" applyAlignment="1" applyProtection="1">
      <alignment horizontal="center" wrapText="1"/>
      <protection hidden="1"/>
    </xf>
    <xf numFmtId="0" fontId="9" fillId="0" borderId="55" xfId="0" applyFont="1" applyBorder="1" applyAlignment="1" applyProtection="1">
      <alignment horizontal="center" textRotation="90" wrapText="1"/>
      <protection hidden="1"/>
    </xf>
    <xf numFmtId="0" fontId="9" fillId="0" borderId="56" xfId="0" applyFont="1" applyBorder="1" applyAlignment="1" applyProtection="1">
      <alignment horizontal="center" textRotation="90" wrapText="1"/>
      <protection hidden="1"/>
    </xf>
    <xf numFmtId="0" fontId="0" fillId="0" borderId="0" xfId="0" applyAlignment="1" applyProtection="1">
      <alignment textRotation="90" wrapText="1"/>
      <protection hidden="1"/>
    </xf>
    <xf numFmtId="0" fontId="38" fillId="0" borderId="0" xfId="0" applyFont="1" applyAlignment="1" applyProtection="1">
      <alignment horizontal="right"/>
      <protection hidden="1"/>
    </xf>
    <xf numFmtId="164" fontId="4" fillId="3" borderId="57" xfId="2" applyNumberFormat="1" applyBorder="1" applyProtection="1">
      <protection hidden="1"/>
    </xf>
    <xf numFmtId="164" fontId="4" fillId="3" borderId="58" xfId="2" applyNumberFormat="1" applyBorder="1" applyProtection="1">
      <protection hidden="1"/>
    </xf>
    <xf numFmtId="164" fontId="4" fillId="3" borderId="59" xfId="2" applyNumberFormat="1" applyBorder="1" applyProtection="1">
      <protection hidden="1"/>
    </xf>
    <xf numFmtId="9" fontId="4" fillId="3" borderId="28" xfId="4" applyFont="1" applyFill="1" applyBorder="1" applyProtection="1">
      <protection hidden="1"/>
    </xf>
    <xf numFmtId="164" fontId="4" fillId="3" borderId="60" xfId="2" applyNumberFormat="1" applyBorder="1" applyProtection="1">
      <protection hidden="1"/>
    </xf>
    <xf numFmtId="164" fontId="4" fillId="3" borderId="61" xfId="2" applyNumberFormat="1" applyBorder="1" applyProtection="1">
      <protection hidden="1"/>
    </xf>
    <xf numFmtId="164" fontId="4" fillId="3" borderId="62" xfId="2" applyNumberFormat="1" applyBorder="1" applyProtection="1">
      <protection hidden="1"/>
    </xf>
    <xf numFmtId="164" fontId="4" fillId="3" borderId="63" xfId="2" applyNumberFormat="1" applyBorder="1" applyProtection="1">
      <protection hidden="1"/>
    </xf>
    <xf numFmtId="0" fontId="6" fillId="2" borderId="64" xfId="1" applyBorder="1">
      <protection locked="0"/>
    </xf>
    <xf numFmtId="0" fontId="6" fillId="2" borderId="65" xfId="1" applyBorder="1">
      <protection locked="0"/>
    </xf>
    <xf numFmtId="0" fontId="4" fillId="3" borderId="66" xfId="2" applyBorder="1" applyProtection="1">
      <protection hidden="1"/>
    </xf>
    <xf numFmtId="0" fontId="6" fillId="2" borderId="67" xfId="1" applyBorder="1">
      <protection locked="0"/>
    </xf>
    <xf numFmtId="0" fontId="6" fillId="2" borderId="68" xfId="1" applyBorder="1">
      <protection locked="0"/>
    </xf>
    <xf numFmtId="0" fontId="6" fillId="2" borderId="69" xfId="1" applyBorder="1">
      <protection locked="0"/>
    </xf>
    <xf numFmtId="0" fontId="4" fillId="3" borderId="70" xfId="2" applyBorder="1" applyProtection="1">
      <protection hidden="1"/>
    </xf>
    <xf numFmtId="0" fontId="33" fillId="0" borderId="6" xfId="0" applyFont="1" applyBorder="1" applyAlignment="1">
      <alignment horizontal="left" vertical="top" wrapText="1"/>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0" fillId="0" borderId="42" xfId="0" applyBorder="1"/>
    <xf numFmtId="0" fontId="0" fillId="0" borderId="12" xfId="0" applyBorder="1"/>
    <xf numFmtId="0" fontId="0" fillId="0" borderId="15" xfId="0" applyBorder="1"/>
    <xf numFmtId="0" fontId="0" fillId="0" borderId="6" xfId="0" applyBorder="1"/>
    <xf numFmtId="0" fontId="0" fillId="0" borderId="7" xfId="0" applyBorder="1"/>
    <xf numFmtId="0" fontId="0" fillId="0" borderId="29" xfId="0" applyBorder="1"/>
    <xf numFmtId="0" fontId="0" fillId="0" borderId="42" xfId="0" applyBorder="1" applyAlignment="1">
      <alignment wrapText="1"/>
    </xf>
    <xf numFmtId="0" fontId="0" fillId="0" borderId="21" xfId="0" applyBorder="1" applyAlignment="1">
      <alignment wrapText="1"/>
    </xf>
    <xf numFmtId="0" fontId="6" fillId="0" borderId="1" xfId="1" applyFill="1" applyBorder="1" applyAlignment="1" applyProtection="1">
      <alignment horizontal="left" wrapText="1"/>
    </xf>
    <xf numFmtId="0" fontId="6" fillId="0" borderId="22" xfId="1" applyFill="1" applyBorder="1" applyAlignment="1" applyProtection="1">
      <alignment horizontal="left" wrapText="1"/>
    </xf>
    <xf numFmtId="0" fontId="33" fillId="0" borderId="4" xfId="0" applyFont="1" applyBorder="1" applyAlignment="1">
      <alignment horizontal="left" vertical="top" wrapText="1"/>
    </xf>
    <xf numFmtId="0" fontId="0" fillId="0" borderId="5" xfId="0" applyBorder="1"/>
    <xf numFmtId="0" fontId="0" fillId="0" borderId="2" xfId="0" applyBorder="1"/>
    <xf numFmtId="0" fontId="0" fillId="0" borderId="71" xfId="0" applyBorder="1" applyAlignment="1">
      <alignment horizontal="left" vertical="top" wrapText="1"/>
    </xf>
    <xf numFmtId="0" fontId="1" fillId="0" borderId="4" xfId="0" applyFont="1" applyBorder="1" applyProtection="1">
      <protection hidden="1"/>
    </xf>
    <xf numFmtId="0" fontId="1" fillId="0" borderId="5" xfId="0" applyFont="1" applyBorder="1" applyProtection="1">
      <protection hidden="1"/>
    </xf>
    <xf numFmtId="0" fontId="0" fillId="0" borderId="81" xfId="0" applyBorder="1" applyProtection="1">
      <protection hidden="1"/>
    </xf>
    <xf numFmtId="0" fontId="0" fillId="0" borderId="40" xfId="0" applyBorder="1"/>
    <xf numFmtId="0" fontId="0" fillId="0" borderId="47" xfId="0" applyBorder="1" applyAlignment="1" applyProtection="1">
      <alignment horizontal="center" vertical="center"/>
      <protection hidden="1"/>
    </xf>
    <xf numFmtId="0" fontId="4" fillId="3" borderId="9" xfId="2" applyBorder="1" applyProtection="1">
      <protection hidden="1"/>
    </xf>
    <xf numFmtId="0" fontId="4" fillId="3" borderId="89" xfId="2" applyBorder="1" applyProtection="1">
      <protection hidden="1"/>
    </xf>
    <xf numFmtId="0" fontId="18" fillId="0" borderId="91" xfId="0" applyFont="1" applyBorder="1" applyProtection="1">
      <protection locked="0" hidden="1"/>
    </xf>
    <xf numFmtId="0" fontId="18" fillId="0" borderId="92" xfId="0" applyFont="1" applyBorder="1" applyProtection="1">
      <protection locked="0" hidden="1"/>
    </xf>
    <xf numFmtId="0" fontId="0" fillId="0" borderId="93" xfId="0" applyBorder="1" applyProtection="1">
      <protection hidden="1"/>
    </xf>
    <xf numFmtId="0" fontId="14" fillId="2" borderId="3" xfId="3" applyFill="1" applyBorder="1" applyProtection="1">
      <protection locked="0"/>
    </xf>
    <xf numFmtId="0" fontId="45" fillId="0" borderId="0" xfId="0" applyFont="1" applyProtection="1">
      <protection hidden="1"/>
    </xf>
    <xf numFmtId="0" fontId="7" fillId="0" borderId="90" xfId="0" applyFont="1" applyBorder="1" applyAlignment="1" applyProtection="1">
      <alignment horizontal="center" wrapText="1"/>
      <protection hidden="1"/>
    </xf>
    <xf numFmtId="0" fontId="7" fillId="0" borderId="90" xfId="0" applyFont="1" applyBorder="1" applyAlignment="1" applyProtection="1">
      <alignment horizontal="center" vertical="center"/>
      <protection hidden="1"/>
    </xf>
    <xf numFmtId="164" fontId="49" fillId="3" borderId="20" xfId="2" applyNumberFormat="1" applyFont="1" applyBorder="1" applyAlignment="1" applyProtection="1">
      <alignment horizontal="right"/>
      <protection hidden="1"/>
    </xf>
    <xf numFmtId="0" fontId="1" fillId="0" borderId="94" xfId="0" applyFont="1" applyBorder="1" applyProtection="1">
      <protection hidden="1"/>
    </xf>
    <xf numFmtId="0" fontId="1" fillId="0" borderId="84" xfId="0" applyFont="1" applyBorder="1" applyProtection="1">
      <protection hidden="1"/>
    </xf>
    <xf numFmtId="0" fontId="1" fillId="0" borderId="85" xfId="0" applyFont="1" applyBorder="1" applyProtection="1">
      <protection hidden="1"/>
    </xf>
    <xf numFmtId="0" fontId="0" fillId="0" borderId="85" xfId="0" applyBorder="1" applyAlignment="1" applyProtection="1">
      <alignment horizontal="center"/>
      <protection hidden="1"/>
    </xf>
    <xf numFmtId="0" fontId="6" fillId="2" borderId="96" xfId="1" applyBorder="1" applyAlignment="1">
      <protection locked="0"/>
    </xf>
    <xf numFmtId="0" fontId="6" fillId="2" borderId="61" xfId="1" applyBorder="1" applyAlignment="1">
      <protection locked="0"/>
    </xf>
    <xf numFmtId="0" fontId="6" fillId="2" borderId="10" xfId="1" applyBorder="1" applyAlignment="1">
      <protection locked="0"/>
    </xf>
    <xf numFmtId="0" fontId="6" fillId="2" borderId="3" xfId="1" applyAlignment="1">
      <protection locked="0"/>
    </xf>
    <xf numFmtId="0" fontId="6" fillId="2" borderId="17" xfId="1" applyBorder="1" applyAlignment="1">
      <protection locked="0"/>
    </xf>
    <xf numFmtId="0" fontId="6" fillId="2" borderId="18" xfId="1" applyBorder="1" applyAlignment="1">
      <protection locked="0"/>
    </xf>
    <xf numFmtId="0" fontId="49" fillId="0" borderId="79" xfId="0" applyFont="1" applyBorder="1" applyProtection="1">
      <protection hidden="1"/>
    </xf>
    <xf numFmtId="0" fontId="0" fillId="0" borderId="81" xfId="0" applyBorder="1" applyAlignment="1" applyProtection="1">
      <alignment horizontal="center"/>
      <protection hidden="1"/>
    </xf>
    <xf numFmtId="0" fontId="6" fillId="2" borderId="97" xfId="1" applyBorder="1" applyAlignment="1">
      <protection locked="0"/>
    </xf>
    <xf numFmtId="0" fontId="6" fillId="2" borderId="9" xfId="1" applyBorder="1" applyAlignment="1">
      <protection locked="0"/>
    </xf>
    <xf numFmtId="0" fontId="1" fillId="0" borderId="98" xfId="0" applyFont="1" applyBorder="1" applyAlignment="1" applyProtection="1">
      <alignment horizontal="right"/>
      <protection hidden="1"/>
    </xf>
    <xf numFmtId="0" fontId="51" fillId="0" borderId="98" xfId="0" applyFont="1" applyBorder="1" applyAlignment="1" applyProtection="1">
      <alignment horizontal="right"/>
      <protection hidden="1"/>
    </xf>
    <xf numFmtId="0" fontId="1" fillId="0" borderId="1" xfId="0" applyFont="1" applyBorder="1" applyAlignment="1" applyProtection="1">
      <alignment wrapText="1"/>
      <protection hidden="1"/>
    </xf>
    <xf numFmtId="0" fontId="1" fillId="0" borderId="22" xfId="0" applyFont="1" applyBorder="1" applyAlignment="1" applyProtection="1">
      <alignment wrapText="1"/>
      <protection hidden="1"/>
    </xf>
    <xf numFmtId="0" fontId="6" fillId="2" borderId="96" xfId="1" applyBorder="1">
      <protection locked="0"/>
    </xf>
    <xf numFmtId="0" fontId="6" fillId="2" borderId="61" xfId="1" applyBorder="1">
      <protection locked="0"/>
    </xf>
    <xf numFmtId="164" fontId="4" fillId="3" borderId="17" xfId="2" applyNumberFormat="1" applyBorder="1" applyProtection="1">
      <protection hidden="1"/>
    </xf>
    <xf numFmtId="164" fontId="4" fillId="3" borderId="18" xfId="2" applyNumberFormat="1" applyBorder="1" applyProtection="1">
      <protection hidden="1"/>
    </xf>
    <xf numFmtId="164" fontId="4" fillId="3" borderId="19" xfId="2" applyNumberFormat="1" applyBorder="1" applyProtection="1">
      <protection hidden="1"/>
    </xf>
    <xf numFmtId="9" fontId="4" fillId="3" borderId="100" xfId="4" applyFont="1" applyFill="1" applyBorder="1" applyProtection="1">
      <protection hidden="1"/>
    </xf>
    <xf numFmtId="0" fontId="1" fillId="0" borderId="22" xfId="0" applyFont="1" applyBorder="1" applyAlignment="1" applyProtection="1">
      <alignment textRotation="90" wrapText="1"/>
      <protection locked="0" hidden="1"/>
    </xf>
    <xf numFmtId="0" fontId="4" fillId="3" borderId="97" xfId="2" applyBorder="1" applyProtection="1">
      <protection hidden="1"/>
    </xf>
    <xf numFmtId="164" fontId="4" fillId="3" borderId="101" xfId="2" applyNumberFormat="1" applyBorder="1" applyProtection="1">
      <protection hidden="1"/>
    </xf>
    <xf numFmtId="0" fontId="0" fillId="0" borderId="102" xfId="0" applyBorder="1" applyProtection="1">
      <protection hidden="1"/>
    </xf>
    <xf numFmtId="0" fontId="0" fillId="0" borderId="104" xfId="0" applyBorder="1" applyProtection="1">
      <protection hidden="1"/>
    </xf>
    <xf numFmtId="0" fontId="52" fillId="4" borderId="103" xfId="0" quotePrefix="1" applyFont="1" applyFill="1" applyBorder="1" applyAlignment="1" applyProtection="1">
      <alignment horizontal="left" vertical="center" wrapText="1"/>
      <protection hidden="1"/>
    </xf>
    <xf numFmtId="164" fontId="4" fillId="3" borderId="99" xfId="2" applyNumberFormat="1" applyBorder="1"/>
    <xf numFmtId="164" fontId="4" fillId="3" borderId="105" xfId="2" applyNumberFormat="1" applyBorder="1" applyAlignment="1" applyProtection="1">
      <alignment horizontal="right"/>
      <protection hidden="1"/>
    </xf>
    <xf numFmtId="0" fontId="4" fillId="3" borderId="20" xfId="2" applyBorder="1"/>
    <xf numFmtId="0" fontId="6" fillId="5" borderId="75" xfId="1" applyFill="1" applyBorder="1">
      <protection locked="0"/>
    </xf>
    <xf numFmtId="0" fontId="0" fillId="5" borderId="95" xfId="0" applyFill="1" applyBorder="1" applyProtection="1">
      <protection locked="0"/>
    </xf>
    <xf numFmtId="0" fontId="41" fillId="5" borderId="95" xfId="0" applyFont="1" applyFill="1" applyBorder="1" applyProtection="1">
      <protection locked="0"/>
    </xf>
    <xf numFmtId="0" fontId="0" fillId="5" borderId="76" xfId="0" applyFill="1" applyBorder="1" applyProtection="1">
      <protection locked="0"/>
    </xf>
    <xf numFmtId="0" fontId="41" fillId="5" borderId="76" xfId="0" applyFont="1" applyFill="1" applyBorder="1" applyProtection="1">
      <protection locked="0"/>
    </xf>
    <xf numFmtId="0" fontId="6" fillId="5" borderId="77" xfId="1" applyFill="1" applyBorder="1">
      <protection locked="0"/>
    </xf>
    <xf numFmtId="0" fontId="0" fillId="5" borderId="78" xfId="0" applyFill="1" applyBorder="1" applyProtection="1">
      <protection locked="0"/>
    </xf>
    <xf numFmtId="0" fontId="41" fillId="5" borderId="78" xfId="0" applyFont="1" applyFill="1" applyBorder="1" applyProtection="1">
      <protection locked="0"/>
    </xf>
    <xf numFmtId="0" fontId="6" fillId="5" borderId="82" xfId="1" applyFill="1" applyBorder="1">
      <protection locked="0"/>
    </xf>
    <xf numFmtId="0" fontId="0" fillId="5" borderId="83" xfId="0" applyFill="1" applyBorder="1" applyProtection="1">
      <protection locked="0"/>
    </xf>
    <xf numFmtId="0" fontId="47" fillId="0" borderId="21" xfId="0" applyFont="1" applyBorder="1" applyAlignment="1" applyProtection="1">
      <alignment horizontal="center" textRotation="90" wrapText="1"/>
      <protection hidden="1"/>
    </xf>
    <xf numFmtId="0" fontId="47" fillId="0" borderId="1" xfId="0" applyFont="1" applyBorder="1" applyAlignment="1" applyProtection="1">
      <alignment horizontal="center" textRotation="90" wrapText="1"/>
      <protection hidden="1"/>
    </xf>
    <xf numFmtId="0" fontId="7" fillId="0" borderId="0" xfId="0" applyFont="1" applyAlignment="1" applyProtection="1">
      <alignment horizontal="left" vertical="top" wrapText="1"/>
      <protection hidden="1"/>
    </xf>
    <xf numFmtId="0" fontId="23" fillId="0" borderId="0" xfId="0" applyFont="1" applyAlignment="1">
      <alignment horizontal="center"/>
    </xf>
    <xf numFmtId="0" fontId="0" fillId="0" borderId="0" xfId="0" applyAlignment="1">
      <alignment horizontal="center" vertical="center" wrapText="1"/>
    </xf>
    <xf numFmtId="0" fontId="3" fillId="0" borderId="0" xfId="0" applyFont="1" applyAlignment="1">
      <alignment horizontal="center" vertical="center"/>
    </xf>
    <xf numFmtId="0" fontId="40" fillId="0" borderId="79" xfId="0" applyFont="1" applyBorder="1" applyProtection="1">
      <protection hidden="1"/>
    </xf>
    <xf numFmtId="0" fontId="40" fillId="0" borderId="80" xfId="0" applyFont="1" applyBorder="1"/>
    <xf numFmtId="0" fontId="0" fillId="0" borderId="76" xfId="0" applyBorder="1" applyProtection="1">
      <protection locked="0"/>
    </xf>
    <xf numFmtId="0" fontId="0" fillId="0" borderId="83" xfId="0" applyBorder="1" applyProtection="1">
      <protection locked="0"/>
    </xf>
    <xf numFmtId="0" fontId="17" fillId="0" borderId="0" xfId="0" applyFont="1" applyAlignment="1" applyProtection="1">
      <alignment horizontal="center" vertical="top"/>
      <protection hidden="1"/>
    </xf>
    <xf numFmtId="0" fontId="6" fillId="2" borderId="23" xfId="1" applyBorder="1" applyAlignment="1">
      <alignment horizontal="left"/>
      <protection locked="0"/>
    </xf>
    <xf numFmtId="0" fontId="6" fillId="2" borderId="3" xfId="1" applyAlignment="1">
      <alignment horizontal="left"/>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48" fillId="4" borderId="27" xfId="0" quotePrefix="1" applyFont="1" applyFill="1" applyBorder="1" applyAlignment="1" applyProtection="1">
      <alignment horizontal="left" vertical="center" wrapText="1"/>
      <protection hidden="1"/>
    </xf>
    <xf numFmtId="0" fontId="48" fillId="4" borderId="25" xfId="0" quotePrefix="1" applyFont="1" applyFill="1" applyBorder="1" applyAlignment="1" applyProtection="1">
      <alignment horizontal="left" vertical="center" wrapText="1"/>
      <protection hidden="1"/>
    </xf>
    <xf numFmtId="0" fontId="48" fillId="4" borderId="28" xfId="0" quotePrefix="1" applyFont="1" applyFill="1" applyBorder="1" applyAlignment="1" applyProtection="1">
      <alignment horizontal="left" vertical="center" wrapText="1"/>
      <protection hidden="1"/>
    </xf>
    <xf numFmtId="0" fontId="49" fillId="0" borderId="0" xfId="0" applyFont="1" applyAlignment="1" applyProtection="1">
      <alignment horizontal="right"/>
      <protection hidden="1"/>
    </xf>
    <xf numFmtId="0" fontId="2" fillId="0" borderId="4" xfId="0" applyFont="1" applyBorder="1" applyAlignment="1" applyProtection="1">
      <alignment horizontal="left" vertical="top" wrapText="1"/>
      <protection hidden="1"/>
    </xf>
    <xf numFmtId="0" fontId="2" fillId="0" borderId="5" xfId="0" applyFont="1" applyBorder="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20" fillId="2" borderId="20" xfId="1" applyFont="1" applyBorder="1" applyAlignment="1">
      <alignment horizontal="left" vertical="top"/>
      <protection locked="0"/>
    </xf>
    <xf numFmtId="0" fontId="20" fillId="2" borderId="43" xfId="1" applyFont="1" applyBorder="1" applyAlignment="1">
      <alignment horizontal="left" vertical="top"/>
      <protection locked="0"/>
    </xf>
    <xf numFmtId="0" fontId="11" fillId="0" borderId="0" xfId="0" applyFont="1" applyAlignment="1" applyProtection="1">
      <alignment horizontal="center"/>
      <protection hidden="1"/>
    </xf>
    <xf numFmtId="0" fontId="16" fillId="0" borderId="0" xfId="0" applyFont="1" applyAlignment="1" applyProtection="1">
      <alignment horizontal="center"/>
      <protection hidden="1"/>
    </xf>
    <xf numFmtId="165" fontId="0" fillId="0" borderId="31" xfId="0" applyNumberFormat="1" applyBorder="1" applyAlignment="1" applyProtection="1">
      <alignment horizontal="left"/>
      <protection hidden="1"/>
    </xf>
    <xf numFmtId="165" fontId="0" fillId="0" borderId="32" xfId="0" applyNumberFormat="1" applyBorder="1" applyAlignment="1" applyProtection="1">
      <alignment horizontal="left"/>
      <protection hidden="1"/>
    </xf>
    <xf numFmtId="165" fontId="0" fillId="0" borderId="33" xfId="0" applyNumberFormat="1" applyBorder="1" applyAlignment="1" applyProtection="1">
      <alignment horizontal="left"/>
      <protection hidden="1"/>
    </xf>
    <xf numFmtId="165" fontId="0" fillId="0" borderId="35" xfId="0" applyNumberFormat="1" applyBorder="1" applyAlignment="1" applyProtection="1">
      <alignment horizontal="left"/>
      <protection hidden="1"/>
    </xf>
    <xf numFmtId="165" fontId="0" fillId="0" borderId="36" xfId="0" applyNumberFormat="1" applyBorder="1" applyAlignment="1" applyProtection="1">
      <alignment horizontal="left"/>
      <protection hidden="1"/>
    </xf>
    <xf numFmtId="165" fontId="0" fillId="0" borderId="37" xfId="0" applyNumberFormat="1" applyBorder="1" applyAlignment="1" applyProtection="1">
      <alignment horizontal="left"/>
      <protection hidden="1"/>
    </xf>
    <xf numFmtId="165" fontId="0" fillId="0" borderId="21"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22" xfId="0" applyNumberFormat="1" applyBorder="1" applyAlignment="1" applyProtection="1">
      <alignment horizontal="left"/>
      <protection hidden="1"/>
    </xf>
    <xf numFmtId="0" fontId="27" fillId="0" borderId="5" xfId="0" applyFont="1" applyBorder="1" applyAlignment="1" applyProtection="1">
      <alignment horizontal="center"/>
      <protection hidden="1"/>
    </xf>
    <xf numFmtId="0" fontId="27" fillId="0" borderId="2" xfId="0" applyFont="1" applyBorder="1" applyAlignment="1" applyProtection="1">
      <alignment horizontal="center"/>
      <protection hidden="1"/>
    </xf>
    <xf numFmtId="0" fontId="15" fillId="0" borderId="40" xfId="0" applyFont="1" applyBorder="1" applyAlignment="1" applyProtection="1">
      <alignment horizontal="center" vertical="center"/>
      <protection hidden="1"/>
    </xf>
    <xf numFmtId="0" fontId="15" fillId="0" borderId="41"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27" fillId="0" borderId="12" xfId="0" applyFont="1" applyBorder="1" applyAlignment="1" applyProtection="1">
      <alignment horizontal="center"/>
      <protection hidden="1"/>
    </xf>
    <xf numFmtId="0" fontId="27" fillId="0" borderId="13" xfId="0" applyFont="1" applyBorder="1" applyAlignment="1" applyProtection="1">
      <alignment horizontal="center"/>
      <protection hidden="1"/>
    </xf>
    <xf numFmtId="0" fontId="27" fillId="0" borderId="12" xfId="0" applyFont="1" applyBorder="1" applyAlignment="1" applyProtection="1">
      <alignment horizontal="center" vertical="center"/>
      <protection hidden="1"/>
    </xf>
    <xf numFmtId="0" fontId="27" fillId="0" borderId="15" xfId="0" applyFont="1" applyBorder="1" applyAlignment="1" applyProtection="1">
      <alignment horizontal="center" vertical="center"/>
      <protection hidden="1"/>
    </xf>
    <xf numFmtId="0" fontId="27" fillId="0" borderId="13" xfId="0" applyFont="1" applyBorder="1" applyAlignment="1" applyProtection="1">
      <alignment horizontal="center" vertical="center"/>
      <protection hidden="1"/>
    </xf>
    <xf numFmtId="0" fontId="27" fillId="0" borderId="16" xfId="0" applyFont="1" applyBorder="1" applyAlignment="1" applyProtection="1">
      <alignment horizontal="center" vertical="center"/>
      <protection hidden="1"/>
    </xf>
    <xf numFmtId="0" fontId="13" fillId="0" borderId="14" xfId="0" applyFont="1" applyBorder="1" applyAlignment="1" applyProtection="1">
      <alignment horizontal="left" vertical="center"/>
      <protection hidden="1"/>
    </xf>
    <xf numFmtId="0" fontId="13" fillId="0" borderId="12" xfId="0" applyFont="1" applyBorder="1" applyAlignment="1" applyProtection="1">
      <alignment horizontal="left" vertical="center"/>
      <protection hidden="1"/>
    </xf>
    <xf numFmtId="0" fontId="13" fillId="0" borderId="15" xfId="0" applyFont="1" applyBorder="1" applyAlignment="1" applyProtection="1">
      <alignment horizontal="left" vertical="center"/>
      <protection hidden="1"/>
    </xf>
    <xf numFmtId="0" fontId="19" fillId="2" borderId="10" xfId="1" applyFont="1" applyBorder="1" applyAlignment="1">
      <alignment horizontal="left" vertical="top" wrapText="1"/>
      <protection locked="0"/>
    </xf>
    <xf numFmtId="0" fontId="19" fillId="2" borderId="3" xfId="1" applyFont="1" applyAlignment="1">
      <alignment horizontal="left" vertical="top" wrapText="1"/>
      <protection locked="0"/>
    </xf>
    <xf numFmtId="0" fontId="19" fillId="2" borderId="11" xfId="1" applyFont="1" applyBorder="1" applyAlignment="1">
      <alignment horizontal="left" vertical="top" wrapText="1"/>
      <protection locked="0"/>
    </xf>
    <xf numFmtId="0" fontId="12" fillId="0" borderId="86" xfId="0" applyFont="1" applyBorder="1" applyAlignment="1" applyProtection="1">
      <alignment horizontal="left" vertical="center"/>
      <protection hidden="1"/>
    </xf>
    <xf numFmtId="0" fontId="0" fillId="0" borderId="47" xfId="0" applyBorder="1" applyAlignment="1">
      <alignment horizontal="left"/>
    </xf>
    <xf numFmtId="0" fontId="0" fillId="0" borderId="48" xfId="0" applyBorder="1" applyAlignment="1">
      <alignment horizontal="left"/>
    </xf>
    <xf numFmtId="0" fontId="43" fillId="0" borderId="87" xfId="0" applyFont="1" applyBorder="1" applyAlignment="1" applyProtection="1">
      <alignment horizontal="left" vertical="center"/>
      <protection hidden="1"/>
    </xf>
    <xf numFmtId="0" fontId="44" fillId="0" borderId="73" xfId="0" applyFont="1" applyBorder="1" applyAlignment="1">
      <alignment horizontal="left"/>
    </xf>
    <xf numFmtId="0" fontId="0" fillId="0" borderId="72" xfId="0" applyBorder="1" applyAlignment="1" applyProtection="1">
      <alignment horizontal="center" vertical="center"/>
      <protection hidden="1"/>
    </xf>
    <xf numFmtId="0" fontId="0" fillId="0" borderId="88" xfId="0" applyBorder="1"/>
    <xf numFmtId="1" fontId="20" fillId="2" borderId="72" xfId="1" applyNumberFormat="1" applyFont="1" applyBorder="1" applyAlignment="1">
      <alignment horizontal="center" vertical="center"/>
      <protection locked="0"/>
    </xf>
    <xf numFmtId="1" fontId="0" fillId="0" borderId="74" xfId="0" applyNumberFormat="1" applyBorder="1" applyAlignment="1" applyProtection="1">
      <alignment horizontal="center" vertical="center"/>
      <protection locked="0"/>
    </xf>
    <xf numFmtId="0" fontId="0" fillId="0" borderId="0" xfId="0" applyProtection="1">
      <protection hidden="1"/>
    </xf>
    <xf numFmtId="0" fontId="20" fillId="2" borderId="10" xfId="1" applyFont="1" applyBorder="1" applyAlignment="1">
      <alignment horizontal="left" vertical="top" wrapText="1"/>
      <protection locked="0"/>
    </xf>
    <xf numFmtId="0" fontId="20" fillId="2" borderId="3" xfId="1" applyFont="1" applyAlignment="1">
      <alignment horizontal="left" vertical="top" wrapText="1"/>
      <protection locked="0"/>
    </xf>
    <xf numFmtId="0" fontId="20" fillId="2" borderId="11" xfId="1" applyFont="1" applyBorder="1" applyAlignment="1">
      <alignment horizontal="left" vertical="top" wrapText="1"/>
      <protection locked="0"/>
    </xf>
    <xf numFmtId="0" fontId="20" fillId="2" borderId="17" xfId="1" applyFont="1" applyBorder="1" applyAlignment="1">
      <alignment horizontal="left" vertical="top" wrapText="1"/>
      <protection locked="0"/>
    </xf>
    <xf numFmtId="0" fontId="20" fillId="2" borderId="18" xfId="1" applyFont="1" applyBorder="1" applyAlignment="1">
      <alignment horizontal="left" vertical="top" wrapText="1"/>
      <protection locked="0"/>
    </xf>
    <xf numFmtId="0" fontId="20" fillId="2" borderId="19" xfId="1" applyFont="1" applyBorder="1" applyAlignment="1">
      <alignment horizontal="left" vertical="top" wrapText="1"/>
      <protection locked="0"/>
    </xf>
    <xf numFmtId="0" fontId="13" fillId="0" borderId="38" xfId="0" applyFont="1" applyBorder="1" applyAlignment="1" applyProtection="1">
      <alignment horizontal="left"/>
      <protection hidden="1"/>
    </xf>
    <xf numFmtId="0" fontId="13" fillId="0" borderId="25" xfId="0" applyFont="1" applyBorder="1" applyAlignment="1" applyProtection="1">
      <alignment horizontal="left"/>
      <protection hidden="1"/>
    </xf>
    <xf numFmtId="0" fontId="13" fillId="0" borderId="39" xfId="0" applyFont="1" applyBorder="1" applyAlignment="1" applyProtection="1">
      <alignment horizontal="left"/>
      <protection hidden="1"/>
    </xf>
    <xf numFmtId="0" fontId="13" fillId="0" borderId="44" xfId="0" applyFont="1" applyBorder="1" applyAlignment="1" applyProtection="1">
      <alignment horizontal="center" vertical="center"/>
      <protection hidden="1"/>
    </xf>
    <xf numFmtId="0" fontId="13" fillId="0" borderId="26" xfId="0" applyFont="1" applyBorder="1" applyAlignment="1" applyProtection="1">
      <alignment horizontal="center" vertical="center"/>
      <protection hidden="1"/>
    </xf>
    <xf numFmtId="0" fontId="28" fillId="0" borderId="26" xfId="0" applyFont="1" applyBorder="1" applyAlignment="1" applyProtection="1">
      <alignment horizontal="center" vertical="center"/>
      <protection hidden="1"/>
    </xf>
    <xf numFmtId="0" fontId="28" fillId="0" borderId="45" xfId="0" applyFont="1" applyBorder="1" applyAlignment="1" applyProtection="1">
      <alignment horizontal="center" vertical="center"/>
      <protection hidden="1"/>
    </xf>
    <xf numFmtId="0" fontId="6" fillId="2" borderId="27" xfId="1" applyBorder="1" applyAlignment="1">
      <alignment horizontal="left" wrapText="1"/>
      <protection locked="0"/>
    </xf>
    <xf numFmtId="0" fontId="6" fillId="2" borderId="25" xfId="1" applyBorder="1" applyAlignment="1">
      <alignment horizontal="left" wrapText="1"/>
      <protection locked="0"/>
    </xf>
    <xf numFmtId="0" fontId="6" fillId="2" borderId="39" xfId="1" applyBorder="1" applyAlignment="1">
      <alignment horizontal="left" wrapText="1"/>
      <protection locked="0"/>
    </xf>
    <xf numFmtId="0" fontId="6" fillId="2" borderId="72" xfId="1" applyBorder="1" applyAlignment="1">
      <alignment horizontal="left" wrapText="1"/>
      <protection locked="0"/>
    </xf>
    <xf numFmtId="0" fontId="6" fillId="2" borderId="73" xfId="1" applyBorder="1" applyAlignment="1">
      <alignment horizontal="left" wrapText="1"/>
      <protection locked="0"/>
    </xf>
    <xf numFmtId="0" fontId="6" fillId="2" borderId="74" xfId="1" applyBorder="1" applyAlignment="1">
      <alignment horizontal="left" wrapText="1"/>
      <protection locked="0"/>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22" fillId="4" borderId="6" xfId="0" quotePrefix="1" applyFont="1" applyFill="1" applyBorder="1" applyAlignment="1">
      <alignment horizontal="left" vertical="top" wrapText="1"/>
    </xf>
    <xf numFmtId="0" fontId="22" fillId="4" borderId="0" xfId="0" applyFont="1" applyFill="1" applyAlignment="1">
      <alignment horizontal="left" vertical="top" wrapText="1"/>
    </xf>
    <xf numFmtId="0" fontId="22" fillId="4" borderId="7" xfId="0" applyFont="1" applyFill="1" applyBorder="1" applyAlignment="1">
      <alignment horizontal="left" vertical="top" wrapText="1"/>
    </xf>
    <xf numFmtId="0" fontId="39" fillId="4" borderId="21" xfId="3" quotePrefix="1" applyFont="1" applyFill="1" applyBorder="1" applyAlignment="1" applyProtection="1">
      <alignment horizontal="left" vertical="top" wrapText="1"/>
    </xf>
    <xf numFmtId="0" fontId="39" fillId="4" borderId="1" xfId="3" applyFont="1" applyFill="1" applyBorder="1" applyAlignment="1" applyProtection="1">
      <alignment horizontal="left" vertical="top" wrapText="1"/>
    </xf>
    <xf numFmtId="0" fontId="39" fillId="4" borderId="22" xfId="3" applyFont="1" applyFill="1" applyBorder="1" applyAlignment="1" applyProtection="1">
      <alignment horizontal="left" vertical="top" wrapText="1"/>
    </xf>
    <xf numFmtId="49" fontId="6" fillId="2" borderId="20" xfId="1" applyNumberFormat="1" applyBorder="1" applyAlignment="1">
      <alignment horizontal="left"/>
      <protection locked="0"/>
    </xf>
    <xf numFmtId="49" fontId="6" fillId="2" borderId="43" xfId="1" applyNumberFormat="1" applyBorder="1" applyAlignment="1">
      <alignment horizontal="left"/>
      <protection locked="0"/>
    </xf>
    <xf numFmtId="49" fontId="6" fillId="2" borderId="27" xfId="1" applyNumberFormat="1" applyBorder="1" applyAlignment="1">
      <alignment horizontal="left"/>
      <protection locked="0"/>
    </xf>
    <xf numFmtId="49" fontId="6" fillId="2" borderId="25" xfId="1" applyNumberFormat="1" applyBorder="1" applyAlignment="1">
      <alignment horizontal="left"/>
      <protection locked="0"/>
    </xf>
    <xf numFmtId="49" fontId="6" fillId="2" borderId="39" xfId="1" applyNumberFormat="1" applyBorder="1" applyAlignment="1">
      <alignment horizontal="left"/>
      <protection locked="0"/>
    </xf>
    <xf numFmtId="0" fontId="0" fillId="0" borderId="27" xfId="0" applyBorder="1"/>
    <xf numFmtId="0" fontId="0" fillId="0" borderId="25" xfId="0" applyBorder="1"/>
    <xf numFmtId="0" fontId="0" fillId="0" borderId="39" xfId="0" applyBorder="1"/>
    <xf numFmtId="0" fontId="35" fillId="0" borderId="0" xfId="0" applyFont="1" applyAlignment="1" applyProtection="1">
      <alignment horizontal="right"/>
      <protection hidden="1"/>
    </xf>
    <xf numFmtId="0" fontId="35" fillId="0" borderId="50" xfId="0" applyFont="1" applyBorder="1" applyAlignment="1" applyProtection="1">
      <alignment horizontal="right"/>
      <protection hidden="1"/>
    </xf>
    <xf numFmtId="0" fontId="5" fillId="0" borderId="51" xfId="0" applyFont="1" applyBorder="1" applyAlignment="1" applyProtection="1">
      <alignment horizontal="center"/>
      <protection hidden="1"/>
    </xf>
    <xf numFmtId="0" fontId="5" fillId="0" borderId="52" xfId="0" applyFont="1" applyBorder="1" applyAlignment="1" applyProtection="1">
      <alignment horizontal="center"/>
      <protection hidden="1"/>
    </xf>
    <xf numFmtId="0" fontId="5" fillId="0" borderId="53" xfId="0" applyFont="1" applyBorder="1" applyAlignment="1" applyProtection="1">
      <alignment horizontal="center"/>
      <protection hidden="1"/>
    </xf>
    <xf numFmtId="0" fontId="22" fillId="4" borderId="0" xfId="0" quotePrefix="1" applyFont="1" applyFill="1" applyAlignment="1" applyProtection="1">
      <alignment horizontal="left" vertical="top" wrapText="1"/>
      <protection hidden="1"/>
    </xf>
    <xf numFmtId="0" fontId="22" fillId="4" borderId="0" xfId="0" applyFont="1" applyFill="1" applyAlignment="1" applyProtection="1">
      <alignment horizontal="left" vertical="top" wrapText="1"/>
      <protection hidden="1"/>
    </xf>
  </cellXfs>
  <cellStyles count="5">
    <cellStyle name="Calculation" xfId="2" builtinId="22" customBuiltin="1"/>
    <cellStyle name="Hyperlink" xfId="3" builtinId="8"/>
    <cellStyle name="Input" xfId="1" builtinId="20" customBuiltin="1"/>
    <cellStyle name="Normal" xfId="0" builtinId="0"/>
    <cellStyle name="Per cent" xfId="4" builtinId="5"/>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AUS/Public/adm-aus-mscadmissions/MSc/Templates%20for%20Supporting%20Documents/MSC%20SOP/Template/Mechanical%20Engineering%20Spring%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mp/O:/AUS/Public/adm-aus-mscadmissions/MSc/Templates%20for%20Supporting%20Documents/MSC%20SOP/Template/Mechanical%20Engineering%20Spring%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apping"/>
      <sheetName val="SOP"/>
      <sheetName val="Example"/>
      <sheetName val="Setup"/>
      <sheetName val="Countries"/>
    </sheetNames>
    <sheetDataSet>
      <sheetData sheetId="0"/>
      <sheetData sheetId="1"/>
      <sheetData sheetId="2"/>
      <sheetData sheetId="3">
        <row r="5">
          <cell r="B5" t="str">
            <v>Mathematics</v>
          </cell>
        </row>
        <row r="6">
          <cell r="B6" t="str">
            <v>Physics</v>
          </cell>
        </row>
        <row r="7">
          <cell r="B7" t="str">
            <v>Statics, strength of materials incl. continuum mechanics</v>
          </cell>
        </row>
        <row r="8">
          <cell r="B8" t="str">
            <v>Fluid mechanics, engineering thermodynamics, and heat transfer</v>
          </cell>
        </row>
        <row r="9">
          <cell r="B9" t="str">
            <v>Materials science, and production technology</v>
          </cell>
        </row>
        <row r="10">
          <cell r="B10" t="str">
            <v>Engineering design methodology</v>
          </cell>
        </row>
        <row r="11">
          <cell r="B11" t="str">
            <v>Computer programming (MatLab, Python, C or similar to the DTU-course 02631/02632/02633 with MatLab or Python)</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kurser.dtu.dk/course/2024-2025/02323" TargetMode="External"/><Relationship Id="rId7" Type="http://schemas.openxmlformats.org/officeDocument/2006/relationships/printerSettings" Target="../printerSettings/printerSettings1.bin"/><Relationship Id="rId2" Type="http://schemas.openxmlformats.org/officeDocument/2006/relationships/hyperlink" Target="https://kurser.dtu.dk/course/2024-2025/01004" TargetMode="External"/><Relationship Id="rId1" Type="http://schemas.openxmlformats.org/officeDocument/2006/relationships/hyperlink" Target="https://kurser.dtu.dk/course/2024-2025/01003" TargetMode="External"/><Relationship Id="rId6" Type="http://schemas.openxmlformats.org/officeDocument/2006/relationships/hyperlink" Target="https://kurser.dtu.dk/course/2024-2025/02105" TargetMode="External"/><Relationship Id="rId5" Type="http://schemas.openxmlformats.org/officeDocument/2006/relationships/hyperlink" Target="https://kurser.dtu.dk/course/2024-2025/02003" TargetMode="External"/><Relationship Id="rId4" Type="http://schemas.openxmlformats.org/officeDocument/2006/relationships/hyperlink" Target="https://kurser.dtu.dk/course/2024-2025/4210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kurser.dtu.dk/course/2024-2025/02323" TargetMode="External"/><Relationship Id="rId2" Type="http://schemas.openxmlformats.org/officeDocument/2006/relationships/hyperlink" Target="https://kurser.dtu.dk/course/2024-2025/01004" TargetMode="External"/><Relationship Id="rId1" Type="http://schemas.openxmlformats.org/officeDocument/2006/relationships/hyperlink" Target="https://kurser.dtu.dk/course/2024-2025/01003" TargetMode="External"/><Relationship Id="rId6" Type="http://schemas.openxmlformats.org/officeDocument/2006/relationships/hyperlink" Target="https://kurser.dtu.dk/course/2024-2025/02105" TargetMode="External"/><Relationship Id="rId5" Type="http://schemas.openxmlformats.org/officeDocument/2006/relationships/hyperlink" Target="https://kurser.dtu.dk/course/2024-2025/02003" TargetMode="External"/><Relationship Id="rId4" Type="http://schemas.openxmlformats.org/officeDocument/2006/relationships/hyperlink" Target="https://kurser.dtu.dk/course/2024-2025/42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3"/>
  <sheetViews>
    <sheetView showGridLines="0" workbookViewId="0">
      <selection activeCell="A22" sqref="A22"/>
    </sheetView>
  </sheetViews>
  <sheetFormatPr defaultColWidth="8.85546875" defaultRowHeight="15"/>
  <cols>
    <col min="9" max="9" width="8" customWidth="1"/>
  </cols>
  <sheetData>
    <row r="1" spans="1:9" ht="40.5" customHeight="1">
      <c r="A1" s="161" t="s">
        <v>3</v>
      </c>
      <c r="B1" s="161"/>
      <c r="C1" s="161"/>
      <c r="D1" s="161"/>
      <c r="E1" s="161"/>
      <c r="F1" s="161"/>
      <c r="G1" s="161"/>
      <c r="H1" s="161"/>
      <c r="I1" s="161"/>
    </row>
    <row r="2" spans="1:9" ht="21.75" customHeight="1">
      <c r="A2" s="160" t="s">
        <v>2</v>
      </c>
      <c r="B2" s="160"/>
      <c r="C2" s="160"/>
      <c r="D2" s="160"/>
      <c r="E2" s="160"/>
      <c r="F2" s="160"/>
      <c r="G2" s="160"/>
      <c r="H2" s="160"/>
      <c r="I2" s="160"/>
    </row>
    <row r="3" spans="1:9">
      <c r="A3" s="160"/>
      <c r="B3" s="160"/>
      <c r="C3" s="160"/>
      <c r="D3" s="160"/>
      <c r="E3" s="160"/>
      <c r="F3" s="160"/>
      <c r="G3" s="160"/>
      <c r="H3" s="160"/>
      <c r="I3" s="160"/>
    </row>
    <row r="4" spans="1:9">
      <c r="A4" s="160"/>
      <c r="B4" s="160"/>
      <c r="C4" s="160"/>
      <c r="D4" s="160"/>
      <c r="E4" s="160"/>
      <c r="F4" s="160"/>
      <c r="G4" s="160"/>
      <c r="H4" s="160"/>
      <c r="I4" s="160"/>
    </row>
    <row r="5" spans="1:9">
      <c r="A5" s="160"/>
      <c r="B5" s="160"/>
      <c r="C5" s="160"/>
      <c r="D5" s="160"/>
      <c r="E5" s="160"/>
      <c r="F5" s="160"/>
      <c r="G5" s="160"/>
      <c r="H5" s="160"/>
      <c r="I5" s="160"/>
    </row>
    <row r="6" spans="1:9">
      <c r="A6" s="160"/>
      <c r="B6" s="160"/>
      <c r="C6" s="160"/>
      <c r="D6" s="160"/>
      <c r="E6" s="160"/>
      <c r="F6" s="160"/>
      <c r="G6" s="160"/>
      <c r="H6" s="160"/>
      <c r="I6" s="160"/>
    </row>
    <row r="7" spans="1:9" ht="47.25" customHeight="1">
      <c r="A7" s="160" t="s">
        <v>0</v>
      </c>
      <c r="B7" s="160"/>
      <c r="C7" s="160"/>
      <c r="D7" s="160"/>
      <c r="E7" s="160"/>
      <c r="F7" s="160"/>
      <c r="G7" s="160"/>
      <c r="H7" s="160"/>
      <c r="I7" s="160"/>
    </row>
    <row r="8" spans="1:9" ht="12.75" customHeight="1">
      <c r="A8" s="160" t="s">
        <v>1</v>
      </c>
      <c r="B8" s="160"/>
      <c r="C8" s="160"/>
      <c r="D8" s="160"/>
      <c r="E8" s="160"/>
      <c r="F8" s="160"/>
      <c r="G8" s="160"/>
      <c r="H8" s="160"/>
      <c r="I8" s="160"/>
    </row>
    <row r="9" spans="1:9" ht="10.5" customHeight="1">
      <c r="A9" s="160"/>
      <c r="B9" s="160"/>
      <c r="C9" s="160"/>
      <c r="D9" s="160"/>
      <c r="E9" s="160"/>
      <c r="F9" s="160"/>
      <c r="G9" s="160"/>
      <c r="H9" s="160"/>
      <c r="I9" s="160"/>
    </row>
    <row r="10" spans="1:9" ht="10.5" customHeight="1">
      <c r="A10" s="160"/>
      <c r="B10" s="160"/>
      <c r="C10" s="160"/>
      <c r="D10" s="160"/>
      <c r="E10" s="160"/>
      <c r="F10" s="160"/>
      <c r="G10" s="160"/>
      <c r="H10" s="160"/>
      <c r="I10" s="160"/>
    </row>
    <row r="11" spans="1:9">
      <c r="A11" s="160"/>
      <c r="B11" s="160"/>
      <c r="C11" s="160"/>
      <c r="D11" s="160"/>
      <c r="E11" s="160"/>
      <c r="F11" s="160"/>
      <c r="G11" s="160"/>
      <c r="H11" s="160"/>
      <c r="I11" s="160"/>
    </row>
    <row r="12" spans="1:9" ht="8.25" customHeight="1">
      <c r="A12" s="160"/>
      <c r="B12" s="160"/>
      <c r="C12" s="160"/>
      <c r="D12" s="160"/>
      <c r="E12" s="160"/>
      <c r="F12" s="160"/>
      <c r="G12" s="160"/>
      <c r="H12" s="160"/>
      <c r="I12" s="160"/>
    </row>
    <row r="13" spans="1:9" ht="48.75" customHeight="1">
      <c r="A13" s="160" t="s">
        <v>400</v>
      </c>
      <c r="B13" s="160"/>
      <c r="C13" s="160"/>
      <c r="D13" s="160"/>
      <c r="E13" s="160"/>
      <c r="F13" s="160"/>
      <c r="G13" s="160"/>
      <c r="H13" s="160"/>
      <c r="I13" s="160"/>
    </row>
    <row r="14" spans="1:9" ht="16.5" customHeight="1">
      <c r="A14" s="160" t="s">
        <v>398</v>
      </c>
      <c r="B14" s="160"/>
      <c r="C14" s="160"/>
      <c r="D14" s="160"/>
      <c r="E14" s="160"/>
      <c r="F14" s="160"/>
      <c r="G14" s="160"/>
      <c r="H14" s="160"/>
      <c r="I14" s="160"/>
    </row>
    <row r="15" spans="1:9" ht="15.75" customHeight="1">
      <c r="A15" s="160"/>
      <c r="B15" s="160"/>
      <c r="C15" s="160"/>
      <c r="D15" s="160"/>
      <c r="E15" s="160"/>
      <c r="F15" s="160"/>
      <c r="G15" s="160"/>
      <c r="H15" s="160"/>
      <c r="I15" s="160"/>
    </row>
    <row r="16" spans="1:9" ht="16.5" customHeight="1">
      <c r="A16" s="159" t="s">
        <v>399</v>
      </c>
      <c r="B16" s="159"/>
      <c r="C16" s="159"/>
      <c r="D16" s="159"/>
      <c r="E16" s="159"/>
      <c r="F16" s="159"/>
      <c r="G16" s="159"/>
      <c r="H16" s="159"/>
      <c r="I16" s="159"/>
    </row>
    <row r="17" spans="1:9" ht="12" customHeight="1">
      <c r="A17" s="30"/>
      <c r="B17" s="30"/>
      <c r="C17" s="30"/>
      <c r="D17" s="30"/>
      <c r="E17" s="30"/>
      <c r="F17" s="30"/>
      <c r="G17" s="30"/>
      <c r="H17" s="30"/>
      <c r="I17" s="30"/>
    </row>
    <row r="18" spans="1:9" ht="60" customHeight="1"/>
    <row r="19" spans="1:9" ht="24" customHeight="1"/>
    <row r="20" spans="1:9" ht="24" customHeight="1"/>
    <row r="22" spans="1:9">
      <c r="A22" s="1"/>
      <c r="B22" s="6" t="s">
        <v>260</v>
      </c>
    </row>
    <row r="23" spans="1:9">
      <c r="A23" s="5"/>
      <c r="B23" s="6" t="s">
        <v>261</v>
      </c>
    </row>
  </sheetData>
  <sheetProtection algorithmName="SHA-512" hashValue="shk6Kml5Ac4/FqALKKd4ITrju0H1LqjkPfmQYchEMcbBczDZnDdWH4L3/3cXeOFnJZ0x5MfdHCJZf8HbEHGNmA==" saltValue="gvvKB7CGiqY3wtgROkBO5Q==" spinCount="100000" sheet="1" objects="1" scenarios="1" selectLockedCells="1"/>
  <mergeCells count="7">
    <mergeCell ref="A16:I16"/>
    <mergeCell ref="A14:I15"/>
    <mergeCell ref="A13:I13"/>
    <mergeCell ref="A1:I1"/>
    <mergeCell ref="A2:I6"/>
    <mergeCell ref="A8:I12"/>
    <mergeCell ref="A7:I7"/>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Q170"/>
  <sheetViews>
    <sheetView showGridLines="0" tabSelected="1" topLeftCell="A14" zoomScaleNormal="100" workbookViewId="0">
      <selection activeCell="E24" sqref="D24:E24"/>
    </sheetView>
  </sheetViews>
  <sheetFormatPr defaultColWidth="9.140625" defaultRowHeight="15"/>
  <cols>
    <col min="1" max="1" width="55.140625" style="7" bestFit="1" customWidth="1"/>
    <col min="2" max="2" width="11" style="7" bestFit="1" customWidth="1"/>
    <col min="3" max="3" width="9.140625" style="7"/>
    <col min="4" max="5" width="9.140625" style="7" customWidth="1"/>
    <col min="6" max="6" width="12.5703125" style="7" customWidth="1"/>
    <col min="7" max="8" width="9.140625" style="7" customWidth="1"/>
    <col min="9" max="9" width="9.5703125" style="7" customWidth="1"/>
    <col min="10" max="10" width="9.140625" style="7"/>
    <col min="11" max="11" width="53.5703125" style="7" customWidth="1"/>
    <col min="12" max="12" width="43.5703125" style="7" customWidth="1"/>
    <col min="13" max="13" width="53.5703125" style="7" customWidth="1"/>
    <col min="14" max="16384" width="9.140625" style="7"/>
  </cols>
  <sheetData>
    <row r="1" spans="1:17">
      <c r="A1" s="166" t="str">
        <f>CONCATENATE("Pre-Mapping for the MSc programme in ",Setup!$B$2)</f>
        <v>Pre-Mapping for the MSc programme in Business Analytics</v>
      </c>
      <c r="B1" s="166"/>
      <c r="C1" s="166"/>
      <c r="D1" s="166"/>
      <c r="E1" s="166"/>
      <c r="F1" s="166"/>
      <c r="G1" s="166"/>
      <c r="H1" s="166"/>
      <c r="I1" s="166"/>
      <c r="J1" s="166"/>
      <c r="K1" s="166"/>
      <c r="L1" s="109" t="s">
        <v>479</v>
      </c>
    </row>
    <row r="2" spans="1:17">
      <c r="A2" s="166"/>
      <c r="B2" s="166"/>
      <c r="C2" s="166"/>
      <c r="D2" s="166"/>
      <c r="E2" s="166"/>
      <c r="F2" s="166"/>
      <c r="G2" s="166"/>
      <c r="H2" s="166"/>
      <c r="I2" s="166"/>
      <c r="J2" s="166"/>
      <c r="K2" s="166"/>
      <c r="L2" s="109" t="s">
        <v>480</v>
      </c>
    </row>
    <row r="3" spans="1:17" ht="84" customHeight="1">
      <c r="A3" s="172" t="s">
        <v>493</v>
      </c>
      <c r="B3" s="173"/>
      <c r="C3" s="173"/>
      <c r="D3" s="173"/>
      <c r="E3" s="173"/>
      <c r="F3" s="173"/>
      <c r="G3" s="173"/>
      <c r="H3" s="173"/>
      <c r="I3" s="173"/>
      <c r="J3" s="173"/>
      <c r="K3" s="173"/>
      <c r="L3" s="173"/>
      <c r="M3" s="174"/>
    </row>
    <row r="4" spans="1:17" ht="15.75">
      <c r="A4" s="158" t="s">
        <v>393</v>
      </c>
      <c r="B4" s="28"/>
      <c r="C4" s="28"/>
      <c r="D4" s="28"/>
      <c r="E4" s="28"/>
      <c r="F4" s="28"/>
      <c r="G4" s="28"/>
      <c r="H4" s="28"/>
      <c r="I4" s="28"/>
      <c r="J4" s="28"/>
      <c r="K4" s="28"/>
      <c r="L4" s="109" t="s">
        <v>481</v>
      </c>
    </row>
    <row r="5" spans="1:17">
      <c r="A5" s="32" t="s">
        <v>287</v>
      </c>
      <c r="B5" s="167"/>
      <c r="C5" s="168"/>
      <c r="D5" s="168"/>
      <c r="E5" s="168"/>
      <c r="F5" s="168"/>
      <c r="G5" s="168"/>
      <c r="H5" s="168"/>
      <c r="I5" s="168"/>
      <c r="J5" s="168"/>
      <c r="K5" s="9"/>
      <c r="L5" s="109" t="s">
        <v>4</v>
      </c>
    </row>
    <row r="6" spans="1:17">
      <c r="A6" s="32" t="s">
        <v>285</v>
      </c>
      <c r="B6" s="167"/>
      <c r="C6" s="168"/>
      <c r="D6" s="168"/>
      <c r="E6" s="168"/>
      <c r="F6" s="168"/>
      <c r="G6" s="168"/>
      <c r="H6" s="168"/>
      <c r="I6" s="168"/>
      <c r="J6" s="168"/>
      <c r="K6" s="9"/>
    </row>
    <row r="7" spans="1:17">
      <c r="A7" s="33" t="s">
        <v>286</v>
      </c>
      <c r="B7" s="168"/>
      <c r="C7" s="168"/>
      <c r="D7" s="168"/>
      <c r="E7" s="168"/>
      <c r="F7" s="168"/>
      <c r="G7" s="168"/>
      <c r="H7" s="168"/>
      <c r="I7" s="168"/>
      <c r="J7" s="168"/>
      <c r="K7" s="9"/>
    </row>
    <row r="9" spans="1:17">
      <c r="A9" s="16" t="s">
        <v>392</v>
      </c>
    </row>
    <row r="10" spans="1:17">
      <c r="A10" s="32" t="s">
        <v>280</v>
      </c>
      <c r="B10" s="167"/>
      <c r="C10" s="168"/>
      <c r="D10" s="168"/>
      <c r="E10" s="168"/>
      <c r="F10" s="168"/>
      <c r="G10" s="168"/>
      <c r="H10" s="168"/>
      <c r="I10" s="168"/>
      <c r="J10" s="168"/>
      <c r="K10" s="10"/>
    </row>
    <row r="11" spans="1:17">
      <c r="A11" s="107" t="s">
        <v>482</v>
      </c>
      <c r="B11" s="167"/>
      <c r="C11" s="168"/>
      <c r="D11" s="168"/>
      <c r="E11" s="168"/>
      <c r="F11" s="168"/>
      <c r="G11" s="168"/>
      <c r="H11" s="168"/>
      <c r="I11" s="168"/>
      <c r="J11" s="168"/>
      <c r="K11" s="10"/>
    </row>
    <row r="12" spans="1:17">
      <c r="A12" s="32" t="s">
        <v>288</v>
      </c>
      <c r="B12" s="34">
        <v>3</v>
      </c>
      <c r="C12" s="10"/>
      <c r="F12" s="8"/>
      <c r="G12" s="8"/>
    </row>
    <row r="13" spans="1:17">
      <c r="A13" s="32" t="s">
        <v>284</v>
      </c>
      <c r="B13" s="34">
        <v>180</v>
      </c>
      <c r="C13" s="10"/>
      <c r="F13" s="8"/>
      <c r="G13" s="8"/>
      <c r="H13" s="10"/>
    </row>
    <row r="14" spans="1:17">
      <c r="Q14" s="29"/>
    </row>
    <row r="15" spans="1:17">
      <c r="A15" s="16" t="s">
        <v>391</v>
      </c>
    </row>
    <row r="16" spans="1:17">
      <c r="A16" s="32" t="s">
        <v>281</v>
      </c>
      <c r="B16" s="34"/>
      <c r="C16" s="10"/>
      <c r="F16" s="8"/>
      <c r="G16" s="175" t="s">
        <v>422</v>
      </c>
      <c r="H16" s="175"/>
      <c r="I16" s="112">
        <f>IFERROR(IF(SUM(ISNUMBER(B26),ISNUMBER(C26),ISNUMBER(B27),ISNUMBER(C27),ISNUMBER(C28),ISNUMBER(B28))=6,SUMPRODUCT(B26:B124,C26:C124)/SUM(B26:B124)," ")," ")</f>
        <v>9.4</v>
      </c>
      <c r="J16"/>
      <c r="K16" s="10" t="s">
        <v>387</v>
      </c>
    </row>
    <row r="17" spans="1:13">
      <c r="A17" s="32" t="s">
        <v>282</v>
      </c>
      <c r="B17" s="35"/>
      <c r="C17" s="10"/>
      <c r="F17" s="8"/>
      <c r="G17"/>
      <c r="H17"/>
      <c r="I17"/>
      <c r="J17"/>
      <c r="K17"/>
    </row>
    <row r="18" spans="1:13">
      <c r="A18" s="32" t="s">
        <v>283</v>
      </c>
      <c r="B18" s="34"/>
      <c r="C18" s="10"/>
      <c r="F18" s="8"/>
    </row>
    <row r="19" spans="1:13">
      <c r="A19" s="8"/>
      <c r="C19" s="10"/>
      <c r="F19" s="8"/>
      <c r="G19" s="8"/>
      <c r="H19" s="27"/>
    </row>
    <row r="20" spans="1:13">
      <c r="A20" s="8"/>
      <c r="J20" s="11"/>
    </row>
    <row r="21" spans="1:13" ht="6" customHeight="1" thickBot="1">
      <c r="D21" s="12"/>
      <c r="E21" s="12"/>
      <c r="F21" s="12"/>
      <c r="G21" s="12"/>
      <c r="H21" s="12"/>
      <c r="I21" s="12"/>
      <c r="J21" s="12"/>
    </row>
    <row r="22" spans="1:13" ht="18" customHeight="1">
      <c r="A22" s="16" t="s">
        <v>390</v>
      </c>
      <c r="D22" s="169" t="s">
        <v>257</v>
      </c>
      <c r="E22" s="170"/>
      <c r="F22" s="170"/>
      <c r="G22" s="170"/>
      <c r="H22" s="170"/>
      <c r="I22" s="170"/>
      <c r="J22" s="171"/>
    </row>
    <row r="23" spans="1:13" ht="294" thickBot="1">
      <c r="A23" s="142" t="s">
        <v>520</v>
      </c>
      <c r="B23" s="129" t="s">
        <v>518</v>
      </c>
      <c r="C23" s="130" t="s">
        <v>519</v>
      </c>
      <c r="D23" s="156" t="s">
        <v>490</v>
      </c>
      <c r="E23" s="157" t="s">
        <v>483</v>
      </c>
      <c r="F23" s="157" t="s">
        <v>397</v>
      </c>
      <c r="G23" s="157" t="s">
        <v>485</v>
      </c>
      <c r="H23" s="157" t="s">
        <v>487</v>
      </c>
      <c r="I23" s="157" t="s">
        <v>486</v>
      </c>
      <c r="J23" s="137" t="s">
        <v>4</v>
      </c>
      <c r="L23"/>
      <c r="M23"/>
    </row>
    <row r="24" spans="1:13" ht="15" customHeight="1" thickBot="1">
      <c r="A24" s="127" t="s">
        <v>516</v>
      </c>
      <c r="B24" s="145">
        <f>SUM(B26:B124,B126:B145)</f>
        <v>25</v>
      </c>
      <c r="C24" s="141"/>
      <c r="D24" s="143">
        <f>IFERROR(SUMPRODUCT($B$26:$B$145,D$26:D$145)/100,"")</f>
        <v>9</v>
      </c>
      <c r="E24" s="143">
        <f>IFERROR(SUMPRODUCT($B$26:$B$145,E$26:E$145)/100,"")</f>
        <v>0</v>
      </c>
      <c r="F24" s="143">
        <f t="shared" ref="F24:I24" si="0">IFERROR(SUMPRODUCT($B$26:$B$145,F$26:F$145)/100,"")</f>
        <v>0</v>
      </c>
      <c r="G24" s="143">
        <f t="shared" si="0"/>
        <v>0</v>
      </c>
      <c r="H24" s="143">
        <f t="shared" si="0"/>
        <v>5</v>
      </c>
      <c r="I24" s="143">
        <f t="shared" si="0"/>
        <v>0</v>
      </c>
      <c r="J24" s="136">
        <f>IFERROR((B24-SUM(D24:I24))/B24,"")</f>
        <v>0.44</v>
      </c>
      <c r="L24"/>
      <c r="M24"/>
    </row>
    <row r="25" spans="1:13" ht="28.5" thickBot="1">
      <c r="A25" s="128" t="s">
        <v>517</v>
      </c>
      <c r="B25" s="140"/>
      <c r="C25" s="144">
        <f>IFERROR(AVERAGE(C26:C124),)</f>
        <v>9</v>
      </c>
      <c r="D25" s="133">
        <f>IFERROR(SUMPRODUCT($B$26:$B$124,$C$26:$C$124,D26:D124)/SUMPRODUCT($B$26:$B$124,D26:D124),)</f>
        <v>10</v>
      </c>
      <c r="E25" s="134">
        <f>IFERROR(SUMPRODUCT($B$26:$B$124,$C$26:$C$124,E26:E124)/SUMPRODUCT($B$26:$B$124,E26:E124),)</f>
        <v>0</v>
      </c>
      <c r="F25" s="134">
        <f t="shared" ref="F25:I25" si="1">IFERROR(SUMPRODUCT($B$26:$B$124,$C$26:$C$124,F26:F124)/SUMPRODUCT($B$26:$B$124,F26:F124),0)</f>
        <v>0</v>
      </c>
      <c r="G25" s="134">
        <f t="shared" si="1"/>
        <v>0</v>
      </c>
      <c r="H25" s="134">
        <f t="shared" si="1"/>
        <v>7</v>
      </c>
      <c r="I25" s="135">
        <f t="shared" si="1"/>
        <v>0</v>
      </c>
      <c r="J25" s="139">
        <f>IFERROR(SUMPRODUCT($B$26:$B$124,$C$26:$C$124,J26:J124)/SUMPRODUCT($B$26:$B$124,J26:J124),0)</f>
        <v>10</v>
      </c>
      <c r="K25" s="110" t="s">
        <v>488</v>
      </c>
      <c r="L25" s="111" t="s">
        <v>489</v>
      </c>
      <c r="M25"/>
    </row>
    <row r="26" spans="1:13">
      <c r="A26" s="1" t="s">
        <v>513</v>
      </c>
      <c r="B26" s="118">
        <v>10</v>
      </c>
      <c r="C26" s="125">
        <v>10</v>
      </c>
      <c r="D26" s="131">
        <v>90</v>
      </c>
      <c r="E26" s="132"/>
      <c r="F26" s="132"/>
      <c r="G26" s="132"/>
      <c r="H26" s="132"/>
      <c r="I26" s="132"/>
      <c r="J26" s="138">
        <f t="shared" ref="J26:J57" si="2">IF(ISBLANK(B26)," ",100-SUM(D26:I26))</f>
        <v>10</v>
      </c>
      <c r="K26" s="105"/>
      <c r="L26" s="105"/>
      <c r="M26"/>
    </row>
    <row r="27" spans="1:13">
      <c r="A27" s="1" t="s">
        <v>514</v>
      </c>
      <c r="B27" s="120">
        <v>5</v>
      </c>
      <c r="C27" s="126">
        <v>7</v>
      </c>
      <c r="D27" s="4"/>
      <c r="E27" s="1"/>
      <c r="F27" s="1"/>
      <c r="G27" s="1"/>
      <c r="H27" s="1">
        <v>100</v>
      </c>
      <c r="I27" s="1"/>
      <c r="J27" s="103">
        <f t="shared" si="2"/>
        <v>0</v>
      </c>
      <c r="K27" s="105"/>
      <c r="L27" s="105"/>
      <c r="M27"/>
    </row>
    <row r="28" spans="1:13">
      <c r="A28" s="1" t="s">
        <v>515</v>
      </c>
      <c r="B28" s="120">
        <v>10</v>
      </c>
      <c r="C28" s="126">
        <v>10</v>
      </c>
      <c r="D28" s="4"/>
      <c r="E28" s="1"/>
      <c r="F28" s="1"/>
      <c r="G28" s="1"/>
      <c r="H28" s="1"/>
      <c r="I28" s="1"/>
      <c r="J28" s="103">
        <f t="shared" si="2"/>
        <v>100</v>
      </c>
      <c r="K28" s="105"/>
      <c r="L28" s="105"/>
      <c r="M28"/>
    </row>
    <row r="29" spans="1:13">
      <c r="A29" s="1" t="s">
        <v>291</v>
      </c>
      <c r="B29" s="1"/>
      <c r="C29" s="3"/>
      <c r="D29" s="4"/>
      <c r="E29" s="1"/>
      <c r="F29" s="1"/>
      <c r="G29" s="1"/>
      <c r="H29" s="1"/>
      <c r="I29" s="1"/>
      <c r="J29" s="103" t="str">
        <f t="shared" si="2"/>
        <v xml:space="preserve"> </v>
      </c>
      <c r="K29" s="105"/>
      <c r="L29" s="105"/>
      <c r="M29"/>
    </row>
    <row r="30" spans="1:13">
      <c r="A30" s="1" t="s">
        <v>292</v>
      </c>
      <c r="B30" s="1"/>
      <c r="C30" s="3"/>
      <c r="D30" s="4"/>
      <c r="E30" s="1"/>
      <c r="F30" s="1"/>
      <c r="G30" s="1"/>
      <c r="H30" s="1"/>
      <c r="I30" s="1"/>
      <c r="J30" s="103" t="str">
        <f t="shared" si="2"/>
        <v xml:space="preserve"> </v>
      </c>
      <c r="K30" s="105"/>
      <c r="L30" s="105"/>
      <c r="M30"/>
    </row>
    <row r="31" spans="1:13">
      <c r="A31" s="1" t="s">
        <v>293</v>
      </c>
      <c r="B31" s="1"/>
      <c r="C31" s="3"/>
      <c r="D31" s="4"/>
      <c r="E31" s="1"/>
      <c r="F31" s="1"/>
      <c r="G31" s="1"/>
      <c r="H31" s="1"/>
      <c r="I31" s="1"/>
      <c r="J31" s="103" t="str">
        <f t="shared" si="2"/>
        <v xml:space="preserve"> </v>
      </c>
      <c r="K31" s="105"/>
      <c r="L31" s="105"/>
    </row>
    <row r="32" spans="1:13">
      <c r="A32" s="1" t="s">
        <v>294</v>
      </c>
      <c r="B32" s="1"/>
      <c r="C32" s="3"/>
      <c r="D32" s="4"/>
      <c r="E32" s="1"/>
      <c r="F32" s="1"/>
      <c r="G32" s="1"/>
      <c r="H32" s="1"/>
      <c r="I32" s="1"/>
      <c r="J32" s="103" t="str">
        <f t="shared" si="2"/>
        <v xml:space="preserve"> </v>
      </c>
      <c r="K32" s="105"/>
      <c r="L32" s="105"/>
    </row>
    <row r="33" spans="1:12">
      <c r="A33" s="1" t="s">
        <v>295</v>
      </c>
      <c r="B33" s="1"/>
      <c r="C33" s="3"/>
      <c r="D33" s="4"/>
      <c r="E33" s="1"/>
      <c r="F33" s="1"/>
      <c r="G33" s="1"/>
      <c r="H33" s="1"/>
      <c r="I33" s="1"/>
      <c r="J33" s="103" t="str">
        <f t="shared" si="2"/>
        <v xml:space="preserve"> </v>
      </c>
      <c r="K33" s="105"/>
      <c r="L33" s="105"/>
    </row>
    <row r="34" spans="1:12">
      <c r="A34" s="1" t="s">
        <v>296</v>
      </c>
      <c r="B34" s="1"/>
      <c r="C34" s="3"/>
      <c r="D34" s="4"/>
      <c r="E34" s="1"/>
      <c r="F34" s="1"/>
      <c r="G34" s="1"/>
      <c r="H34" s="1"/>
      <c r="I34" s="1"/>
      <c r="J34" s="103" t="str">
        <f t="shared" si="2"/>
        <v xml:space="preserve"> </v>
      </c>
      <c r="K34" s="105"/>
      <c r="L34" s="105"/>
    </row>
    <row r="35" spans="1:12">
      <c r="A35" s="1" t="s">
        <v>297</v>
      </c>
      <c r="B35" s="1"/>
      <c r="C35" s="3"/>
      <c r="D35" s="4"/>
      <c r="E35" s="1"/>
      <c r="F35" s="1"/>
      <c r="G35" s="1"/>
      <c r="H35" s="1"/>
      <c r="I35" s="1"/>
      <c r="J35" s="103" t="str">
        <f t="shared" si="2"/>
        <v xml:space="preserve"> </v>
      </c>
      <c r="K35" s="105"/>
      <c r="L35" s="105"/>
    </row>
    <row r="36" spans="1:12">
      <c r="A36" s="1" t="s">
        <v>298</v>
      </c>
      <c r="B36" s="1"/>
      <c r="C36" s="3"/>
      <c r="D36" s="4"/>
      <c r="E36" s="1"/>
      <c r="F36" s="1"/>
      <c r="G36" s="1"/>
      <c r="H36" s="1"/>
      <c r="I36" s="1"/>
      <c r="J36" s="103" t="str">
        <f t="shared" si="2"/>
        <v xml:space="preserve"> </v>
      </c>
      <c r="K36" s="105"/>
      <c r="L36" s="105"/>
    </row>
    <row r="37" spans="1:12">
      <c r="A37" s="1" t="s">
        <v>299</v>
      </c>
      <c r="B37" s="1"/>
      <c r="C37" s="3"/>
      <c r="D37" s="4"/>
      <c r="E37" s="1"/>
      <c r="F37" s="1"/>
      <c r="G37" s="1"/>
      <c r="H37" s="1"/>
      <c r="I37" s="1"/>
      <c r="J37" s="103" t="str">
        <f t="shared" si="2"/>
        <v xml:space="preserve"> </v>
      </c>
      <c r="K37" s="105"/>
      <c r="L37" s="105"/>
    </row>
    <row r="38" spans="1:12">
      <c r="A38" s="1" t="s">
        <v>300</v>
      </c>
      <c r="B38" s="1"/>
      <c r="C38" s="3"/>
      <c r="D38" s="4"/>
      <c r="E38" s="1"/>
      <c r="F38" s="1"/>
      <c r="G38" s="1"/>
      <c r="H38" s="1"/>
      <c r="I38" s="1"/>
      <c r="J38" s="103" t="str">
        <f t="shared" si="2"/>
        <v xml:space="preserve"> </v>
      </c>
      <c r="K38" s="105"/>
      <c r="L38" s="105"/>
    </row>
    <row r="39" spans="1:12">
      <c r="A39" s="1" t="s">
        <v>301</v>
      </c>
      <c r="B39" s="1"/>
      <c r="C39" s="3"/>
      <c r="D39" s="4"/>
      <c r="E39" s="1"/>
      <c r="F39" s="1"/>
      <c r="G39" s="1"/>
      <c r="H39" s="1"/>
      <c r="I39" s="1"/>
      <c r="J39" s="103" t="str">
        <f t="shared" si="2"/>
        <v xml:space="preserve"> </v>
      </c>
      <c r="K39" s="105"/>
      <c r="L39" s="105"/>
    </row>
    <row r="40" spans="1:12">
      <c r="A40" s="1" t="s">
        <v>302</v>
      </c>
      <c r="B40" s="1"/>
      <c r="C40" s="3"/>
      <c r="D40" s="4"/>
      <c r="E40" s="1"/>
      <c r="F40" s="1"/>
      <c r="G40" s="1"/>
      <c r="H40" s="1"/>
      <c r="I40" s="1"/>
      <c r="J40" s="103" t="str">
        <f t="shared" si="2"/>
        <v xml:space="preserve"> </v>
      </c>
      <c r="K40" s="105"/>
      <c r="L40" s="105"/>
    </row>
    <row r="41" spans="1:12">
      <c r="A41" s="1" t="s">
        <v>303</v>
      </c>
      <c r="B41" s="1"/>
      <c r="C41" s="3"/>
      <c r="D41" s="4"/>
      <c r="E41" s="1"/>
      <c r="F41" s="1"/>
      <c r="G41" s="1"/>
      <c r="H41" s="1"/>
      <c r="I41" s="1"/>
      <c r="J41" s="103" t="str">
        <f t="shared" si="2"/>
        <v xml:space="preserve"> </v>
      </c>
      <c r="K41" s="105"/>
      <c r="L41" s="105"/>
    </row>
    <row r="42" spans="1:12">
      <c r="A42" s="1" t="s">
        <v>304</v>
      </c>
      <c r="B42" s="1"/>
      <c r="C42" s="3"/>
      <c r="D42" s="4"/>
      <c r="E42" s="1"/>
      <c r="F42" s="1"/>
      <c r="G42" s="1"/>
      <c r="H42" s="1"/>
      <c r="I42" s="1"/>
      <c r="J42" s="103" t="str">
        <f t="shared" si="2"/>
        <v xml:space="preserve"> </v>
      </c>
      <c r="K42" s="105"/>
      <c r="L42" s="105"/>
    </row>
    <row r="43" spans="1:12">
      <c r="A43" s="1" t="s">
        <v>305</v>
      </c>
      <c r="B43" s="1"/>
      <c r="C43" s="3"/>
      <c r="D43" s="4"/>
      <c r="E43" s="1"/>
      <c r="F43" s="1"/>
      <c r="G43" s="1"/>
      <c r="H43" s="1"/>
      <c r="I43" s="1"/>
      <c r="J43" s="103" t="str">
        <f t="shared" si="2"/>
        <v xml:space="preserve"> </v>
      </c>
      <c r="K43" s="105"/>
      <c r="L43" s="105"/>
    </row>
    <row r="44" spans="1:12">
      <c r="A44" s="1" t="s">
        <v>306</v>
      </c>
      <c r="B44" s="1"/>
      <c r="C44" s="3"/>
      <c r="D44" s="4"/>
      <c r="E44" s="1"/>
      <c r="F44" s="1"/>
      <c r="G44" s="1"/>
      <c r="H44" s="1"/>
      <c r="I44" s="1"/>
      <c r="J44" s="103" t="str">
        <f t="shared" si="2"/>
        <v xml:space="preserve"> </v>
      </c>
      <c r="K44" s="105"/>
      <c r="L44" s="105"/>
    </row>
    <row r="45" spans="1:12">
      <c r="A45" s="1" t="s">
        <v>307</v>
      </c>
      <c r="B45" s="1"/>
      <c r="C45" s="3"/>
      <c r="D45" s="4"/>
      <c r="E45" s="1"/>
      <c r="F45" s="1"/>
      <c r="G45" s="1"/>
      <c r="H45" s="1"/>
      <c r="I45" s="1"/>
      <c r="J45" s="103" t="str">
        <f t="shared" si="2"/>
        <v xml:space="preserve"> </v>
      </c>
      <c r="K45" s="105"/>
      <c r="L45" s="105"/>
    </row>
    <row r="46" spans="1:12">
      <c r="A46" s="1" t="s">
        <v>308</v>
      </c>
      <c r="B46" s="1"/>
      <c r="C46" s="3"/>
      <c r="D46" s="4"/>
      <c r="E46" s="1"/>
      <c r="F46" s="1"/>
      <c r="G46" s="1"/>
      <c r="H46" s="1"/>
      <c r="I46" s="1"/>
      <c r="J46" s="103" t="str">
        <f t="shared" si="2"/>
        <v xml:space="preserve"> </v>
      </c>
      <c r="K46" s="105"/>
      <c r="L46" s="105"/>
    </row>
    <row r="47" spans="1:12">
      <c r="A47" s="1" t="s">
        <v>309</v>
      </c>
      <c r="B47" s="1"/>
      <c r="C47" s="3"/>
      <c r="D47" s="4"/>
      <c r="E47" s="1"/>
      <c r="F47" s="1"/>
      <c r="G47" s="1"/>
      <c r="H47" s="1"/>
      <c r="I47" s="1"/>
      <c r="J47" s="103" t="str">
        <f t="shared" si="2"/>
        <v xml:space="preserve"> </v>
      </c>
      <c r="K47" s="105"/>
      <c r="L47" s="105"/>
    </row>
    <row r="48" spans="1:12">
      <c r="A48" s="1" t="s">
        <v>310</v>
      </c>
      <c r="B48" s="1"/>
      <c r="C48" s="3"/>
      <c r="D48" s="4"/>
      <c r="E48" s="1"/>
      <c r="F48" s="1"/>
      <c r="G48" s="1"/>
      <c r="H48" s="1"/>
      <c r="I48" s="1"/>
      <c r="J48" s="103" t="str">
        <f t="shared" si="2"/>
        <v xml:space="preserve"> </v>
      </c>
      <c r="K48" s="105"/>
      <c r="L48" s="105"/>
    </row>
    <row r="49" spans="1:12">
      <c r="A49" s="1" t="s">
        <v>311</v>
      </c>
      <c r="B49" s="1"/>
      <c r="C49" s="3"/>
      <c r="D49" s="4"/>
      <c r="E49" s="1"/>
      <c r="F49" s="1"/>
      <c r="G49" s="1"/>
      <c r="H49" s="1"/>
      <c r="I49" s="1"/>
      <c r="J49" s="103" t="str">
        <f t="shared" si="2"/>
        <v xml:space="preserve"> </v>
      </c>
      <c r="K49" s="105"/>
      <c r="L49" s="105"/>
    </row>
    <row r="50" spans="1:12">
      <c r="A50" s="1" t="s">
        <v>312</v>
      </c>
      <c r="B50" s="1"/>
      <c r="C50" s="3"/>
      <c r="D50" s="4"/>
      <c r="E50" s="1"/>
      <c r="F50" s="1"/>
      <c r="G50" s="1"/>
      <c r="H50" s="1"/>
      <c r="I50" s="1"/>
      <c r="J50" s="103" t="str">
        <f t="shared" si="2"/>
        <v xml:space="preserve"> </v>
      </c>
      <c r="K50" s="105"/>
      <c r="L50" s="105"/>
    </row>
    <row r="51" spans="1:12">
      <c r="A51" s="1" t="s">
        <v>313</v>
      </c>
      <c r="B51" s="1"/>
      <c r="C51" s="3"/>
      <c r="D51" s="4"/>
      <c r="E51" s="1"/>
      <c r="F51" s="1"/>
      <c r="G51" s="1"/>
      <c r="H51" s="1"/>
      <c r="I51" s="1"/>
      <c r="J51" s="103" t="str">
        <f t="shared" si="2"/>
        <v xml:space="preserve"> </v>
      </c>
      <c r="K51" s="105"/>
      <c r="L51" s="105"/>
    </row>
    <row r="52" spans="1:12">
      <c r="A52" s="1" t="s">
        <v>314</v>
      </c>
      <c r="B52" s="1"/>
      <c r="C52" s="3"/>
      <c r="D52" s="4"/>
      <c r="E52" s="1"/>
      <c r="F52" s="1"/>
      <c r="G52" s="1"/>
      <c r="H52" s="1"/>
      <c r="I52" s="1"/>
      <c r="J52" s="103" t="str">
        <f t="shared" si="2"/>
        <v xml:space="preserve"> </v>
      </c>
      <c r="K52" s="105"/>
      <c r="L52" s="105"/>
    </row>
    <row r="53" spans="1:12">
      <c r="A53" s="1" t="s">
        <v>315</v>
      </c>
      <c r="B53" s="1"/>
      <c r="C53" s="3"/>
      <c r="D53" s="4"/>
      <c r="E53" s="1"/>
      <c r="F53" s="1"/>
      <c r="G53" s="1"/>
      <c r="H53" s="1"/>
      <c r="I53" s="1"/>
      <c r="J53" s="103" t="str">
        <f t="shared" si="2"/>
        <v xml:space="preserve"> </v>
      </c>
      <c r="K53" s="105"/>
      <c r="L53" s="105"/>
    </row>
    <row r="54" spans="1:12">
      <c r="A54" s="1" t="s">
        <v>316</v>
      </c>
      <c r="B54" s="1"/>
      <c r="C54" s="3"/>
      <c r="D54" s="4"/>
      <c r="E54" s="1"/>
      <c r="F54" s="1"/>
      <c r="G54" s="1"/>
      <c r="H54" s="1"/>
      <c r="I54" s="1"/>
      <c r="J54" s="103" t="str">
        <f t="shared" si="2"/>
        <v xml:space="preserve"> </v>
      </c>
      <c r="K54" s="105"/>
      <c r="L54" s="105"/>
    </row>
    <row r="55" spans="1:12">
      <c r="A55" s="1" t="s">
        <v>317</v>
      </c>
      <c r="B55" s="1"/>
      <c r="C55" s="3"/>
      <c r="D55" s="4"/>
      <c r="E55" s="1"/>
      <c r="F55" s="1"/>
      <c r="G55" s="1"/>
      <c r="H55" s="1"/>
      <c r="I55" s="1"/>
      <c r="J55" s="103" t="str">
        <f t="shared" si="2"/>
        <v xml:space="preserve"> </v>
      </c>
      <c r="K55" s="105"/>
      <c r="L55" s="105"/>
    </row>
    <row r="56" spans="1:12">
      <c r="A56" s="1" t="s">
        <v>318</v>
      </c>
      <c r="B56" s="1"/>
      <c r="C56" s="3"/>
      <c r="D56" s="4"/>
      <c r="E56" s="1"/>
      <c r="F56" s="1"/>
      <c r="G56" s="1"/>
      <c r="H56" s="1"/>
      <c r="I56" s="1"/>
      <c r="J56" s="103" t="str">
        <f t="shared" si="2"/>
        <v xml:space="preserve"> </v>
      </c>
      <c r="K56" s="105"/>
      <c r="L56" s="105"/>
    </row>
    <row r="57" spans="1:12">
      <c r="A57" s="1" t="s">
        <v>319</v>
      </c>
      <c r="B57" s="1"/>
      <c r="C57" s="3"/>
      <c r="D57" s="4"/>
      <c r="E57" s="1"/>
      <c r="F57" s="1"/>
      <c r="G57" s="1"/>
      <c r="H57" s="1"/>
      <c r="I57" s="1"/>
      <c r="J57" s="103" t="str">
        <f t="shared" si="2"/>
        <v xml:space="preserve"> </v>
      </c>
      <c r="K57" s="105"/>
      <c r="L57" s="105"/>
    </row>
    <row r="58" spans="1:12">
      <c r="A58" s="1" t="s">
        <v>320</v>
      </c>
      <c r="B58" s="1"/>
      <c r="C58" s="3"/>
      <c r="D58" s="4"/>
      <c r="E58" s="1"/>
      <c r="F58" s="1"/>
      <c r="G58" s="1"/>
      <c r="H58" s="1"/>
      <c r="I58" s="1"/>
      <c r="J58" s="103" t="str">
        <f t="shared" ref="J58:J89" si="3">IF(ISBLANK(B58)," ",100-SUM(D58:I58))</f>
        <v xml:space="preserve"> </v>
      </c>
      <c r="K58" s="105"/>
      <c r="L58" s="105"/>
    </row>
    <row r="59" spans="1:12">
      <c r="A59" s="1" t="s">
        <v>321</v>
      </c>
      <c r="B59" s="1"/>
      <c r="C59" s="3"/>
      <c r="D59" s="4"/>
      <c r="E59" s="1"/>
      <c r="F59" s="1"/>
      <c r="G59" s="1"/>
      <c r="H59" s="1"/>
      <c r="I59" s="1"/>
      <c r="J59" s="103" t="str">
        <f t="shared" si="3"/>
        <v xml:space="preserve"> </v>
      </c>
      <c r="K59" s="105"/>
      <c r="L59" s="105"/>
    </row>
    <row r="60" spans="1:12">
      <c r="A60" s="1" t="s">
        <v>322</v>
      </c>
      <c r="B60" s="1"/>
      <c r="C60" s="3"/>
      <c r="D60" s="4"/>
      <c r="E60" s="1"/>
      <c r="F60" s="1"/>
      <c r="G60" s="1"/>
      <c r="H60" s="1"/>
      <c r="I60" s="1"/>
      <c r="J60" s="103" t="str">
        <f t="shared" si="3"/>
        <v xml:space="preserve"> </v>
      </c>
      <c r="K60" s="105"/>
      <c r="L60" s="105"/>
    </row>
    <row r="61" spans="1:12">
      <c r="A61" s="1" t="s">
        <v>323</v>
      </c>
      <c r="B61" s="1"/>
      <c r="C61" s="3"/>
      <c r="D61" s="4"/>
      <c r="E61" s="1"/>
      <c r="F61" s="1"/>
      <c r="G61" s="1"/>
      <c r="H61" s="1"/>
      <c r="I61" s="1"/>
      <c r="J61" s="103" t="str">
        <f t="shared" si="3"/>
        <v xml:space="preserve"> </v>
      </c>
      <c r="K61" s="105"/>
      <c r="L61" s="105"/>
    </row>
    <row r="62" spans="1:12">
      <c r="A62" s="1" t="s">
        <v>324</v>
      </c>
      <c r="B62" s="1"/>
      <c r="C62" s="3"/>
      <c r="D62" s="4"/>
      <c r="E62" s="1"/>
      <c r="F62" s="1"/>
      <c r="G62" s="1"/>
      <c r="H62" s="1"/>
      <c r="I62" s="1"/>
      <c r="J62" s="103" t="str">
        <f t="shared" si="3"/>
        <v xml:space="preserve"> </v>
      </c>
      <c r="K62" s="105"/>
      <c r="L62" s="105"/>
    </row>
    <row r="63" spans="1:12">
      <c r="A63" s="1" t="s">
        <v>325</v>
      </c>
      <c r="B63" s="1"/>
      <c r="C63" s="3"/>
      <c r="D63" s="4"/>
      <c r="E63" s="1"/>
      <c r="F63" s="1"/>
      <c r="G63" s="1"/>
      <c r="H63" s="1"/>
      <c r="I63" s="1"/>
      <c r="J63" s="103" t="str">
        <f t="shared" si="3"/>
        <v xml:space="preserve"> </v>
      </c>
      <c r="K63" s="105"/>
      <c r="L63" s="105"/>
    </row>
    <row r="64" spans="1:12">
      <c r="A64" s="1" t="s">
        <v>326</v>
      </c>
      <c r="B64" s="1"/>
      <c r="C64" s="3"/>
      <c r="D64" s="4"/>
      <c r="E64" s="1"/>
      <c r="F64" s="1"/>
      <c r="G64" s="1"/>
      <c r="H64" s="1"/>
      <c r="I64" s="1"/>
      <c r="J64" s="103" t="str">
        <f t="shared" si="3"/>
        <v xml:space="preserve"> </v>
      </c>
      <c r="K64" s="105"/>
      <c r="L64" s="105"/>
    </row>
    <row r="65" spans="1:12">
      <c r="A65" s="1" t="s">
        <v>327</v>
      </c>
      <c r="B65" s="1"/>
      <c r="C65" s="3"/>
      <c r="D65" s="4"/>
      <c r="E65" s="1"/>
      <c r="F65" s="1"/>
      <c r="G65" s="1"/>
      <c r="H65" s="1"/>
      <c r="I65" s="1"/>
      <c r="J65" s="103" t="str">
        <f t="shared" si="3"/>
        <v xml:space="preserve"> </v>
      </c>
      <c r="K65" s="105"/>
      <c r="L65" s="105"/>
    </row>
    <row r="66" spans="1:12">
      <c r="A66" s="1" t="s">
        <v>328</v>
      </c>
      <c r="B66" s="1"/>
      <c r="C66" s="3"/>
      <c r="D66" s="4"/>
      <c r="E66" s="1"/>
      <c r="F66" s="1"/>
      <c r="G66" s="1"/>
      <c r="H66" s="1"/>
      <c r="I66" s="1"/>
      <c r="J66" s="103" t="str">
        <f t="shared" si="3"/>
        <v xml:space="preserve"> </v>
      </c>
      <c r="K66" s="105"/>
      <c r="L66" s="105"/>
    </row>
    <row r="67" spans="1:12">
      <c r="A67" s="1" t="s">
        <v>329</v>
      </c>
      <c r="B67" s="1"/>
      <c r="C67" s="3"/>
      <c r="D67" s="4"/>
      <c r="E67" s="1"/>
      <c r="F67" s="1"/>
      <c r="G67" s="1"/>
      <c r="H67" s="1"/>
      <c r="I67" s="1"/>
      <c r="J67" s="103" t="str">
        <f t="shared" si="3"/>
        <v xml:space="preserve"> </v>
      </c>
      <c r="K67" s="105"/>
      <c r="L67" s="105"/>
    </row>
    <row r="68" spans="1:12">
      <c r="A68" s="1" t="s">
        <v>330</v>
      </c>
      <c r="B68" s="1"/>
      <c r="C68" s="3"/>
      <c r="D68" s="4"/>
      <c r="E68" s="1"/>
      <c r="F68" s="1"/>
      <c r="G68" s="1"/>
      <c r="H68" s="1"/>
      <c r="I68" s="1"/>
      <c r="J68" s="103" t="str">
        <f t="shared" si="3"/>
        <v xml:space="preserve"> </v>
      </c>
      <c r="K68" s="105"/>
      <c r="L68" s="105"/>
    </row>
    <row r="69" spans="1:12">
      <c r="A69" s="1" t="s">
        <v>331</v>
      </c>
      <c r="B69" s="1"/>
      <c r="C69" s="3"/>
      <c r="D69" s="4"/>
      <c r="E69" s="1"/>
      <c r="F69" s="1"/>
      <c r="G69" s="1"/>
      <c r="H69" s="1"/>
      <c r="I69" s="1"/>
      <c r="J69" s="103" t="str">
        <f t="shared" si="3"/>
        <v xml:space="preserve"> </v>
      </c>
      <c r="K69" s="105"/>
      <c r="L69" s="105"/>
    </row>
    <row r="70" spans="1:12">
      <c r="A70" s="1" t="s">
        <v>332</v>
      </c>
      <c r="B70" s="1"/>
      <c r="C70" s="3"/>
      <c r="D70" s="4"/>
      <c r="E70" s="1"/>
      <c r="F70" s="1"/>
      <c r="G70" s="1"/>
      <c r="H70" s="1"/>
      <c r="I70" s="1"/>
      <c r="J70" s="103" t="str">
        <f t="shared" si="3"/>
        <v xml:space="preserve"> </v>
      </c>
      <c r="K70" s="105"/>
      <c r="L70" s="105"/>
    </row>
    <row r="71" spans="1:12">
      <c r="A71" s="1" t="s">
        <v>333</v>
      </c>
      <c r="B71" s="1"/>
      <c r="C71" s="3"/>
      <c r="D71" s="4"/>
      <c r="E71" s="1"/>
      <c r="F71" s="1"/>
      <c r="G71" s="1"/>
      <c r="H71" s="1"/>
      <c r="I71" s="1"/>
      <c r="J71" s="103" t="str">
        <f t="shared" si="3"/>
        <v xml:space="preserve"> </v>
      </c>
      <c r="K71" s="105"/>
      <c r="L71" s="105"/>
    </row>
    <row r="72" spans="1:12">
      <c r="A72" s="1" t="s">
        <v>334</v>
      </c>
      <c r="B72" s="1"/>
      <c r="C72" s="3"/>
      <c r="D72" s="4"/>
      <c r="E72" s="1"/>
      <c r="F72" s="1"/>
      <c r="G72" s="1"/>
      <c r="H72" s="1"/>
      <c r="I72" s="1"/>
      <c r="J72" s="103" t="str">
        <f t="shared" si="3"/>
        <v xml:space="preserve"> </v>
      </c>
      <c r="K72" s="105"/>
      <c r="L72" s="105"/>
    </row>
    <row r="73" spans="1:12">
      <c r="A73" s="1" t="s">
        <v>335</v>
      </c>
      <c r="B73" s="1"/>
      <c r="C73" s="3"/>
      <c r="D73" s="4"/>
      <c r="E73" s="1"/>
      <c r="F73" s="1"/>
      <c r="G73" s="1"/>
      <c r="H73" s="1"/>
      <c r="I73" s="1"/>
      <c r="J73" s="103" t="str">
        <f t="shared" si="3"/>
        <v xml:space="preserve"> </v>
      </c>
      <c r="K73" s="105"/>
      <c r="L73" s="105"/>
    </row>
    <row r="74" spans="1:12">
      <c r="A74" s="1" t="s">
        <v>336</v>
      </c>
      <c r="B74" s="1"/>
      <c r="C74" s="3"/>
      <c r="D74" s="4"/>
      <c r="E74" s="1"/>
      <c r="F74" s="1"/>
      <c r="G74" s="1"/>
      <c r="H74" s="1"/>
      <c r="I74" s="1"/>
      <c r="J74" s="103" t="str">
        <f t="shared" si="3"/>
        <v xml:space="preserve"> </v>
      </c>
      <c r="K74" s="105"/>
      <c r="L74" s="105"/>
    </row>
    <row r="75" spans="1:12">
      <c r="A75" s="1" t="s">
        <v>337</v>
      </c>
      <c r="B75" s="1"/>
      <c r="C75" s="3"/>
      <c r="D75" s="4"/>
      <c r="E75" s="1"/>
      <c r="F75" s="1"/>
      <c r="G75" s="1"/>
      <c r="H75" s="1"/>
      <c r="I75" s="1"/>
      <c r="J75" s="103" t="str">
        <f t="shared" si="3"/>
        <v xml:space="preserve"> </v>
      </c>
      <c r="K75" s="105"/>
      <c r="L75" s="105"/>
    </row>
    <row r="76" spans="1:12">
      <c r="A76" s="1" t="s">
        <v>338</v>
      </c>
      <c r="B76" s="1"/>
      <c r="C76" s="3"/>
      <c r="D76" s="4"/>
      <c r="E76" s="1"/>
      <c r="F76" s="1"/>
      <c r="G76" s="1"/>
      <c r="H76" s="1"/>
      <c r="I76" s="1"/>
      <c r="J76" s="103" t="str">
        <f t="shared" si="3"/>
        <v xml:space="preserve"> </v>
      </c>
      <c r="K76" s="105"/>
      <c r="L76" s="105"/>
    </row>
    <row r="77" spans="1:12">
      <c r="A77" s="1" t="s">
        <v>339</v>
      </c>
      <c r="B77" s="1"/>
      <c r="C77" s="3"/>
      <c r="D77" s="4"/>
      <c r="E77" s="1"/>
      <c r="F77" s="1"/>
      <c r="G77" s="1"/>
      <c r="H77" s="1"/>
      <c r="I77" s="1"/>
      <c r="J77" s="103" t="str">
        <f t="shared" si="3"/>
        <v xml:space="preserve"> </v>
      </c>
      <c r="K77" s="105"/>
      <c r="L77" s="105"/>
    </row>
    <row r="78" spans="1:12">
      <c r="A78" s="1" t="s">
        <v>340</v>
      </c>
      <c r="B78" s="1"/>
      <c r="C78" s="3"/>
      <c r="D78" s="4"/>
      <c r="E78" s="1"/>
      <c r="F78" s="1"/>
      <c r="G78" s="1"/>
      <c r="H78" s="1"/>
      <c r="I78" s="1"/>
      <c r="J78" s="103" t="str">
        <f t="shared" si="3"/>
        <v xml:space="preserve"> </v>
      </c>
      <c r="K78" s="105"/>
      <c r="L78" s="105"/>
    </row>
    <row r="79" spans="1:12">
      <c r="A79" s="1" t="s">
        <v>341</v>
      </c>
      <c r="B79" s="1"/>
      <c r="C79" s="3"/>
      <c r="D79" s="4"/>
      <c r="E79" s="1"/>
      <c r="F79" s="1"/>
      <c r="G79" s="1"/>
      <c r="H79" s="1"/>
      <c r="I79" s="1"/>
      <c r="J79" s="103" t="str">
        <f t="shared" si="3"/>
        <v xml:space="preserve"> </v>
      </c>
      <c r="K79" s="105"/>
      <c r="L79" s="105"/>
    </row>
    <row r="80" spans="1:12">
      <c r="A80" s="1" t="s">
        <v>342</v>
      </c>
      <c r="B80" s="1"/>
      <c r="C80" s="3"/>
      <c r="D80" s="4"/>
      <c r="E80" s="1"/>
      <c r="F80" s="1"/>
      <c r="G80" s="1"/>
      <c r="H80" s="1"/>
      <c r="I80" s="1"/>
      <c r="J80" s="103" t="str">
        <f t="shared" si="3"/>
        <v xml:space="preserve"> </v>
      </c>
      <c r="K80" s="105"/>
      <c r="L80" s="105"/>
    </row>
    <row r="81" spans="1:12">
      <c r="A81" s="1" t="s">
        <v>343</v>
      </c>
      <c r="B81" s="1"/>
      <c r="C81" s="3"/>
      <c r="D81" s="4"/>
      <c r="E81" s="1"/>
      <c r="F81" s="1"/>
      <c r="G81" s="1"/>
      <c r="H81" s="1"/>
      <c r="I81" s="1"/>
      <c r="J81" s="103" t="str">
        <f t="shared" si="3"/>
        <v xml:space="preserve"> </v>
      </c>
      <c r="K81" s="105"/>
      <c r="L81" s="105"/>
    </row>
    <row r="82" spans="1:12">
      <c r="A82" s="1" t="s">
        <v>344</v>
      </c>
      <c r="B82" s="1"/>
      <c r="C82" s="3"/>
      <c r="D82" s="4"/>
      <c r="E82" s="1"/>
      <c r="F82" s="1"/>
      <c r="G82" s="1"/>
      <c r="H82" s="1"/>
      <c r="I82" s="1"/>
      <c r="J82" s="103" t="str">
        <f t="shared" si="3"/>
        <v xml:space="preserve"> </v>
      </c>
      <c r="K82" s="105"/>
      <c r="L82" s="105"/>
    </row>
    <row r="83" spans="1:12">
      <c r="A83" s="1" t="s">
        <v>345</v>
      </c>
      <c r="B83" s="1"/>
      <c r="C83" s="3"/>
      <c r="D83" s="4"/>
      <c r="E83" s="1"/>
      <c r="F83" s="1"/>
      <c r="G83" s="1"/>
      <c r="H83" s="1"/>
      <c r="I83" s="1"/>
      <c r="J83" s="103" t="str">
        <f t="shared" si="3"/>
        <v xml:space="preserve"> </v>
      </c>
      <c r="K83" s="105"/>
      <c r="L83" s="105"/>
    </row>
    <row r="84" spans="1:12">
      <c r="A84" s="1" t="s">
        <v>346</v>
      </c>
      <c r="B84" s="1"/>
      <c r="C84" s="3"/>
      <c r="D84" s="4"/>
      <c r="E84" s="1"/>
      <c r="F84" s="1"/>
      <c r="G84" s="1"/>
      <c r="H84" s="1"/>
      <c r="I84" s="1"/>
      <c r="J84" s="103" t="str">
        <f t="shared" si="3"/>
        <v xml:space="preserve"> </v>
      </c>
      <c r="K84" s="105"/>
      <c r="L84" s="105"/>
    </row>
    <row r="85" spans="1:12">
      <c r="A85" s="1" t="s">
        <v>347</v>
      </c>
      <c r="B85" s="1"/>
      <c r="C85" s="3"/>
      <c r="D85" s="4"/>
      <c r="E85" s="1"/>
      <c r="F85" s="1"/>
      <c r="G85" s="1"/>
      <c r="H85" s="1"/>
      <c r="I85" s="1"/>
      <c r="J85" s="103" t="str">
        <f t="shared" si="3"/>
        <v xml:space="preserve"> </v>
      </c>
      <c r="K85" s="105"/>
      <c r="L85" s="105"/>
    </row>
    <row r="86" spans="1:12">
      <c r="A86" s="1" t="s">
        <v>348</v>
      </c>
      <c r="B86" s="1"/>
      <c r="C86" s="3"/>
      <c r="D86" s="4"/>
      <c r="E86" s="1"/>
      <c r="F86" s="1"/>
      <c r="G86" s="1"/>
      <c r="H86" s="1"/>
      <c r="I86" s="1"/>
      <c r="J86" s="103" t="str">
        <f t="shared" si="3"/>
        <v xml:space="preserve"> </v>
      </c>
      <c r="K86" s="105"/>
      <c r="L86" s="105"/>
    </row>
    <row r="87" spans="1:12">
      <c r="A87" s="1" t="s">
        <v>349</v>
      </c>
      <c r="B87" s="1"/>
      <c r="C87" s="3"/>
      <c r="D87" s="4"/>
      <c r="E87" s="1"/>
      <c r="F87" s="1"/>
      <c r="G87" s="1"/>
      <c r="H87" s="1"/>
      <c r="I87" s="1"/>
      <c r="J87" s="103" t="str">
        <f t="shared" si="3"/>
        <v xml:space="preserve"> </v>
      </c>
      <c r="K87" s="105"/>
      <c r="L87" s="105"/>
    </row>
    <row r="88" spans="1:12">
      <c r="A88" s="1" t="s">
        <v>350</v>
      </c>
      <c r="B88" s="1"/>
      <c r="C88" s="3"/>
      <c r="D88" s="4"/>
      <c r="E88" s="1"/>
      <c r="F88" s="1"/>
      <c r="G88" s="1"/>
      <c r="H88" s="1"/>
      <c r="I88" s="1"/>
      <c r="J88" s="103" t="str">
        <f t="shared" si="3"/>
        <v xml:space="preserve"> </v>
      </c>
      <c r="K88" s="105"/>
      <c r="L88" s="105"/>
    </row>
    <row r="89" spans="1:12">
      <c r="A89" s="1" t="s">
        <v>351</v>
      </c>
      <c r="B89" s="1"/>
      <c r="C89" s="3"/>
      <c r="D89" s="4"/>
      <c r="E89" s="1"/>
      <c r="F89" s="1"/>
      <c r="G89" s="1"/>
      <c r="H89" s="1"/>
      <c r="I89" s="1"/>
      <c r="J89" s="103" t="str">
        <f t="shared" si="3"/>
        <v xml:space="preserve"> </v>
      </c>
      <c r="K89" s="105"/>
      <c r="L89" s="105"/>
    </row>
    <row r="90" spans="1:12">
      <c r="A90" s="1" t="s">
        <v>352</v>
      </c>
      <c r="B90" s="1"/>
      <c r="C90" s="3"/>
      <c r="D90" s="4"/>
      <c r="E90" s="1"/>
      <c r="F90" s="1"/>
      <c r="G90" s="1"/>
      <c r="H90" s="1"/>
      <c r="I90" s="1"/>
      <c r="J90" s="103" t="str">
        <f t="shared" ref="J90:J120" si="4">IF(ISBLANK(B90)," ",100-SUM(D90:I90))</f>
        <v xml:space="preserve"> </v>
      </c>
      <c r="K90" s="105"/>
      <c r="L90" s="105"/>
    </row>
    <row r="91" spans="1:12">
      <c r="A91" s="1" t="s">
        <v>353</v>
      </c>
      <c r="B91" s="1"/>
      <c r="C91" s="3"/>
      <c r="D91" s="4"/>
      <c r="E91" s="1"/>
      <c r="F91" s="1"/>
      <c r="G91" s="1"/>
      <c r="H91" s="1"/>
      <c r="I91" s="1"/>
      <c r="J91" s="103" t="str">
        <f t="shared" si="4"/>
        <v xml:space="preserve"> </v>
      </c>
      <c r="K91" s="105"/>
      <c r="L91" s="105"/>
    </row>
    <row r="92" spans="1:12">
      <c r="A92" s="1" t="s">
        <v>354</v>
      </c>
      <c r="B92" s="1"/>
      <c r="C92" s="3"/>
      <c r="D92" s="4"/>
      <c r="E92" s="1"/>
      <c r="F92" s="1"/>
      <c r="G92" s="1"/>
      <c r="H92" s="1"/>
      <c r="I92" s="1"/>
      <c r="J92" s="103" t="str">
        <f t="shared" si="4"/>
        <v xml:space="preserve"> </v>
      </c>
      <c r="K92" s="105"/>
      <c r="L92" s="105"/>
    </row>
    <row r="93" spans="1:12">
      <c r="A93" s="1" t="s">
        <v>355</v>
      </c>
      <c r="B93" s="1"/>
      <c r="C93" s="3"/>
      <c r="D93" s="4"/>
      <c r="E93" s="1"/>
      <c r="F93" s="1"/>
      <c r="G93" s="1"/>
      <c r="H93" s="1"/>
      <c r="I93" s="1"/>
      <c r="J93" s="103" t="str">
        <f t="shared" si="4"/>
        <v xml:space="preserve"> </v>
      </c>
      <c r="K93" s="105"/>
      <c r="L93" s="105"/>
    </row>
    <row r="94" spans="1:12">
      <c r="A94" s="1" t="s">
        <v>356</v>
      </c>
      <c r="B94" s="1"/>
      <c r="C94" s="3"/>
      <c r="D94" s="4"/>
      <c r="E94" s="1"/>
      <c r="F94" s="1"/>
      <c r="G94" s="1"/>
      <c r="H94" s="1"/>
      <c r="I94" s="1"/>
      <c r="J94" s="103" t="str">
        <f t="shared" si="4"/>
        <v xml:space="preserve"> </v>
      </c>
      <c r="K94" s="105"/>
      <c r="L94" s="105"/>
    </row>
    <row r="95" spans="1:12">
      <c r="A95" s="1" t="s">
        <v>357</v>
      </c>
      <c r="B95" s="1"/>
      <c r="C95" s="3"/>
      <c r="D95" s="4"/>
      <c r="E95" s="1"/>
      <c r="F95" s="1"/>
      <c r="G95" s="1"/>
      <c r="H95" s="1"/>
      <c r="I95" s="1"/>
      <c r="J95" s="103" t="str">
        <f t="shared" si="4"/>
        <v xml:space="preserve"> </v>
      </c>
      <c r="K95" s="105"/>
      <c r="L95" s="105"/>
    </row>
    <row r="96" spans="1:12">
      <c r="A96" s="1" t="s">
        <v>358</v>
      </c>
      <c r="B96" s="1"/>
      <c r="C96" s="3"/>
      <c r="D96" s="4"/>
      <c r="E96" s="1"/>
      <c r="F96" s="1"/>
      <c r="G96" s="1"/>
      <c r="H96" s="1"/>
      <c r="I96" s="1"/>
      <c r="J96" s="103" t="str">
        <f t="shared" si="4"/>
        <v xml:space="preserve"> </v>
      </c>
      <c r="K96" s="105"/>
      <c r="L96" s="105"/>
    </row>
    <row r="97" spans="1:12">
      <c r="A97" s="1" t="s">
        <v>359</v>
      </c>
      <c r="B97" s="1"/>
      <c r="C97" s="3"/>
      <c r="D97" s="4"/>
      <c r="E97" s="1"/>
      <c r="F97" s="1"/>
      <c r="G97" s="1"/>
      <c r="H97" s="1"/>
      <c r="I97" s="1"/>
      <c r="J97" s="103" t="str">
        <f t="shared" si="4"/>
        <v xml:space="preserve"> </v>
      </c>
      <c r="K97" s="105"/>
      <c r="L97" s="105"/>
    </row>
    <row r="98" spans="1:12">
      <c r="A98" s="1" t="s">
        <v>360</v>
      </c>
      <c r="B98" s="1"/>
      <c r="C98" s="3"/>
      <c r="D98" s="4"/>
      <c r="E98" s="1"/>
      <c r="F98" s="1"/>
      <c r="G98" s="1"/>
      <c r="H98" s="1"/>
      <c r="I98" s="1"/>
      <c r="J98" s="103" t="str">
        <f t="shared" si="4"/>
        <v xml:space="preserve"> </v>
      </c>
      <c r="K98" s="105"/>
      <c r="L98" s="105"/>
    </row>
    <row r="99" spans="1:12">
      <c r="A99" s="1" t="s">
        <v>361</v>
      </c>
      <c r="B99" s="1"/>
      <c r="C99" s="3"/>
      <c r="D99" s="4"/>
      <c r="E99" s="1"/>
      <c r="F99" s="1"/>
      <c r="G99" s="1"/>
      <c r="H99" s="1"/>
      <c r="I99" s="1"/>
      <c r="J99" s="103" t="str">
        <f t="shared" si="4"/>
        <v xml:space="preserve"> </v>
      </c>
      <c r="K99" s="105"/>
      <c r="L99" s="105"/>
    </row>
    <row r="100" spans="1:12">
      <c r="A100" s="1" t="s">
        <v>362</v>
      </c>
      <c r="B100" s="1"/>
      <c r="C100" s="3"/>
      <c r="D100" s="4"/>
      <c r="E100" s="1"/>
      <c r="F100" s="1"/>
      <c r="G100" s="1"/>
      <c r="H100" s="1"/>
      <c r="I100" s="1"/>
      <c r="J100" s="103" t="str">
        <f t="shared" si="4"/>
        <v xml:space="preserve"> </v>
      </c>
      <c r="K100" s="105"/>
      <c r="L100" s="105"/>
    </row>
    <row r="101" spans="1:12">
      <c r="A101" s="1" t="s">
        <v>363</v>
      </c>
      <c r="B101" s="1"/>
      <c r="C101" s="3"/>
      <c r="D101" s="4"/>
      <c r="E101" s="1"/>
      <c r="F101" s="1"/>
      <c r="G101" s="1"/>
      <c r="H101" s="1"/>
      <c r="I101" s="1"/>
      <c r="J101" s="103" t="str">
        <f t="shared" si="4"/>
        <v xml:space="preserve"> </v>
      </c>
      <c r="K101" s="105"/>
      <c r="L101" s="105"/>
    </row>
    <row r="102" spans="1:12">
      <c r="A102" s="1" t="s">
        <v>364</v>
      </c>
      <c r="B102" s="1"/>
      <c r="C102" s="3"/>
      <c r="D102" s="4"/>
      <c r="E102" s="1"/>
      <c r="F102" s="1"/>
      <c r="G102" s="1"/>
      <c r="H102" s="1"/>
      <c r="I102" s="1"/>
      <c r="J102" s="103" t="str">
        <f t="shared" si="4"/>
        <v xml:space="preserve"> </v>
      </c>
      <c r="K102" s="105"/>
      <c r="L102" s="105"/>
    </row>
    <row r="103" spans="1:12">
      <c r="A103" s="1" t="s">
        <v>365</v>
      </c>
      <c r="B103" s="1"/>
      <c r="C103" s="3"/>
      <c r="D103" s="4"/>
      <c r="E103" s="1"/>
      <c r="F103" s="1"/>
      <c r="G103" s="1"/>
      <c r="H103" s="1"/>
      <c r="I103" s="1"/>
      <c r="J103" s="103" t="str">
        <f t="shared" si="4"/>
        <v xml:space="preserve"> </v>
      </c>
      <c r="K103" s="105"/>
      <c r="L103" s="105"/>
    </row>
    <row r="104" spans="1:12">
      <c r="A104" s="1" t="s">
        <v>366</v>
      </c>
      <c r="B104" s="1"/>
      <c r="C104" s="3"/>
      <c r="D104" s="4"/>
      <c r="E104" s="1"/>
      <c r="F104" s="1"/>
      <c r="G104" s="1"/>
      <c r="H104" s="1"/>
      <c r="I104" s="1"/>
      <c r="J104" s="103" t="str">
        <f t="shared" si="4"/>
        <v xml:space="preserve"> </v>
      </c>
      <c r="K104" s="105"/>
      <c r="L104" s="105"/>
    </row>
    <row r="105" spans="1:12">
      <c r="A105" s="1" t="s">
        <v>367</v>
      </c>
      <c r="B105" s="1"/>
      <c r="C105" s="3"/>
      <c r="D105" s="4"/>
      <c r="E105" s="1"/>
      <c r="F105" s="1"/>
      <c r="G105" s="1"/>
      <c r="H105" s="1"/>
      <c r="I105" s="1"/>
      <c r="J105" s="103" t="str">
        <f t="shared" si="4"/>
        <v xml:space="preserve"> </v>
      </c>
      <c r="K105" s="105"/>
      <c r="L105" s="105"/>
    </row>
    <row r="106" spans="1:12">
      <c r="A106" s="1" t="s">
        <v>368</v>
      </c>
      <c r="B106" s="1"/>
      <c r="C106" s="3"/>
      <c r="D106" s="4"/>
      <c r="E106" s="1"/>
      <c r="F106" s="1"/>
      <c r="G106" s="1"/>
      <c r="H106" s="1"/>
      <c r="I106" s="1"/>
      <c r="J106" s="103" t="str">
        <f t="shared" si="4"/>
        <v xml:space="preserve"> </v>
      </c>
      <c r="K106" s="105"/>
      <c r="L106" s="105"/>
    </row>
    <row r="107" spans="1:12">
      <c r="A107" s="1" t="s">
        <v>369</v>
      </c>
      <c r="B107" s="1"/>
      <c r="C107" s="3"/>
      <c r="D107" s="4"/>
      <c r="E107" s="1"/>
      <c r="F107" s="1"/>
      <c r="G107" s="1"/>
      <c r="H107" s="1"/>
      <c r="I107" s="1"/>
      <c r="J107" s="103" t="str">
        <f t="shared" si="4"/>
        <v xml:space="preserve"> </v>
      </c>
      <c r="K107" s="105"/>
      <c r="L107" s="105"/>
    </row>
    <row r="108" spans="1:12">
      <c r="A108" s="1" t="s">
        <v>370</v>
      </c>
      <c r="B108" s="1"/>
      <c r="C108" s="3"/>
      <c r="D108" s="4"/>
      <c r="E108" s="1"/>
      <c r="F108" s="1"/>
      <c r="G108" s="1"/>
      <c r="H108" s="1"/>
      <c r="I108" s="1"/>
      <c r="J108" s="103" t="str">
        <f t="shared" si="4"/>
        <v xml:space="preserve"> </v>
      </c>
      <c r="K108" s="105"/>
      <c r="L108" s="105"/>
    </row>
    <row r="109" spans="1:12">
      <c r="A109" s="1" t="s">
        <v>371</v>
      </c>
      <c r="B109" s="1"/>
      <c r="C109" s="3"/>
      <c r="D109" s="4"/>
      <c r="E109" s="1"/>
      <c r="F109" s="1"/>
      <c r="G109" s="1"/>
      <c r="H109" s="1"/>
      <c r="I109" s="1"/>
      <c r="J109" s="103" t="str">
        <f t="shared" si="4"/>
        <v xml:space="preserve"> </v>
      </c>
      <c r="K109" s="105"/>
      <c r="L109" s="105"/>
    </row>
    <row r="110" spans="1:12">
      <c r="A110" s="1" t="s">
        <v>372</v>
      </c>
      <c r="B110" s="1"/>
      <c r="C110" s="3"/>
      <c r="D110" s="4"/>
      <c r="E110" s="1"/>
      <c r="F110" s="1"/>
      <c r="G110" s="1"/>
      <c r="H110" s="1"/>
      <c r="I110" s="1"/>
      <c r="J110" s="103" t="str">
        <f t="shared" si="4"/>
        <v xml:space="preserve"> </v>
      </c>
      <c r="K110" s="105"/>
      <c r="L110" s="105"/>
    </row>
    <row r="111" spans="1:12">
      <c r="A111" s="1" t="s">
        <v>373</v>
      </c>
      <c r="B111" s="1"/>
      <c r="C111" s="3"/>
      <c r="D111" s="4"/>
      <c r="E111" s="1"/>
      <c r="F111" s="1"/>
      <c r="G111" s="1"/>
      <c r="H111" s="1"/>
      <c r="I111" s="1"/>
      <c r="J111" s="103" t="str">
        <f t="shared" si="4"/>
        <v xml:space="preserve"> </v>
      </c>
      <c r="K111" s="105"/>
      <c r="L111" s="105"/>
    </row>
    <row r="112" spans="1:12">
      <c r="A112" s="1" t="s">
        <v>374</v>
      </c>
      <c r="B112" s="1"/>
      <c r="C112" s="3"/>
      <c r="D112" s="4"/>
      <c r="E112" s="1"/>
      <c r="F112" s="1"/>
      <c r="G112" s="1"/>
      <c r="H112" s="1"/>
      <c r="I112" s="1"/>
      <c r="J112" s="103" t="str">
        <f t="shared" si="4"/>
        <v xml:space="preserve"> </v>
      </c>
      <c r="K112" s="105"/>
      <c r="L112" s="105"/>
    </row>
    <row r="113" spans="1:12">
      <c r="A113" s="1" t="s">
        <v>375</v>
      </c>
      <c r="B113" s="1"/>
      <c r="C113" s="3"/>
      <c r="D113" s="4"/>
      <c r="E113" s="1"/>
      <c r="F113" s="1"/>
      <c r="G113" s="1"/>
      <c r="H113" s="1"/>
      <c r="I113" s="1"/>
      <c r="J113" s="103" t="str">
        <f t="shared" si="4"/>
        <v xml:space="preserve"> </v>
      </c>
      <c r="K113" s="105"/>
      <c r="L113" s="105"/>
    </row>
    <row r="114" spans="1:12">
      <c r="A114" s="1" t="s">
        <v>376</v>
      </c>
      <c r="B114" s="1"/>
      <c r="C114" s="3"/>
      <c r="D114" s="4"/>
      <c r="E114" s="1"/>
      <c r="F114" s="1"/>
      <c r="G114" s="1"/>
      <c r="H114" s="1"/>
      <c r="I114" s="1"/>
      <c r="J114" s="103" t="str">
        <f t="shared" si="4"/>
        <v xml:space="preserve"> </v>
      </c>
      <c r="K114" s="105"/>
      <c r="L114" s="105"/>
    </row>
    <row r="115" spans="1:12">
      <c r="A115" s="1" t="s">
        <v>377</v>
      </c>
      <c r="B115" s="1"/>
      <c r="C115" s="3"/>
      <c r="D115" s="4"/>
      <c r="E115" s="1"/>
      <c r="F115" s="1"/>
      <c r="G115" s="1"/>
      <c r="H115" s="1"/>
      <c r="I115" s="1"/>
      <c r="J115" s="103" t="str">
        <f t="shared" si="4"/>
        <v xml:space="preserve"> </v>
      </c>
      <c r="K115" s="105"/>
      <c r="L115" s="105"/>
    </row>
    <row r="116" spans="1:12">
      <c r="A116" s="1" t="s">
        <v>378</v>
      </c>
      <c r="B116" s="1"/>
      <c r="C116" s="3"/>
      <c r="D116" s="4"/>
      <c r="E116" s="1"/>
      <c r="F116" s="1"/>
      <c r="G116" s="1"/>
      <c r="H116" s="1"/>
      <c r="I116" s="1"/>
      <c r="J116" s="103" t="str">
        <f t="shared" si="4"/>
        <v xml:space="preserve"> </v>
      </c>
      <c r="K116" s="105"/>
      <c r="L116" s="105"/>
    </row>
    <row r="117" spans="1:12">
      <c r="A117" s="1" t="s">
        <v>379</v>
      </c>
      <c r="B117" s="1"/>
      <c r="C117" s="3"/>
      <c r="D117" s="4"/>
      <c r="E117" s="1"/>
      <c r="F117" s="1"/>
      <c r="G117" s="1"/>
      <c r="H117" s="1"/>
      <c r="I117" s="1"/>
      <c r="J117" s="103" t="str">
        <f t="shared" si="4"/>
        <v xml:space="preserve"> </v>
      </c>
      <c r="K117" s="105"/>
      <c r="L117" s="105"/>
    </row>
    <row r="118" spans="1:12">
      <c r="A118" s="1" t="s">
        <v>380</v>
      </c>
      <c r="B118" s="1"/>
      <c r="C118" s="3"/>
      <c r="D118" s="4"/>
      <c r="E118" s="1"/>
      <c r="F118" s="1"/>
      <c r="G118" s="1"/>
      <c r="H118" s="1"/>
      <c r="I118" s="1"/>
      <c r="J118" s="103" t="str">
        <f t="shared" si="4"/>
        <v xml:space="preserve"> </v>
      </c>
      <c r="K118" s="105"/>
      <c r="L118" s="105"/>
    </row>
    <row r="119" spans="1:12">
      <c r="A119" s="1" t="s">
        <v>381</v>
      </c>
      <c r="B119" s="1"/>
      <c r="C119" s="3"/>
      <c r="D119" s="4"/>
      <c r="E119" s="1"/>
      <c r="F119" s="1"/>
      <c r="G119" s="1"/>
      <c r="H119" s="1"/>
      <c r="I119" s="1"/>
      <c r="J119" s="103" t="str">
        <f t="shared" si="4"/>
        <v xml:space="preserve"> </v>
      </c>
      <c r="K119" s="105"/>
      <c r="L119" s="105"/>
    </row>
    <row r="120" spans="1:12">
      <c r="A120" s="1" t="s">
        <v>382</v>
      </c>
      <c r="B120" s="1"/>
      <c r="C120" s="3"/>
      <c r="D120" s="4"/>
      <c r="E120" s="1"/>
      <c r="F120" s="1"/>
      <c r="G120" s="1"/>
      <c r="H120" s="1"/>
      <c r="I120" s="1"/>
      <c r="J120" s="103" t="str">
        <f t="shared" si="4"/>
        <v xml:space="preserve"> </v>
      </c>
      <c r="K120" s="105"/>
      <c r="L120" s="105"/>
    </row>
    <row r="121" spans="1:12">
      <c r="A121" s="1" t="s">
        <v>383</v>
      </c>
      <c r="B121" s="1"/>
      <c r="C121" s="3"/>
      <c r="D121" s="4"/>
      <c r="E121" s="1"/>
      <c r="F121" s="1"/>
      <c r="G121" s="1"/>
      <c r="H121" s="1"/>
      <c r="I121" s="1"/>
      <c r="J121" s="103" t="str">
        <f>IF(ISBLANK(B121)," ",100-SUM(D121:I121))</f>
        <v xml:space="preserve"> </v>
      </c>
      <c r="K121" s="105"/>
      <c r="L121" s="105"/>
    </row>
    <row r="122" spans="1:12">
      <c r="A122" s="1" t="s">
        <v>384</v>
      </c>
      <c r="B122" s="1"/>
      <c r="C122" s="3"/>
      <c r="D122" s="4"/>
      <c r="E122" s="1"/>
      <c r="F122" s="1"/>
      <c r="G122" s="1"/>
      <c r="H122" s="1"/>
      <c r="I122" s="1"/>
      <c r="J122" s="103" t="str">
        <f t="shared" ref="J122:J145" si="5">IF(ISBLANK(B122)," ",100-SUM(D122:I122))</f>
        <v xml:space="preserve"> </v>
      </c>
      <c r="K122" s="105"/>
      <c r="L122" s="105"/>
    </row>
    <row r="123" spans="1:12">
      <c r="A123" s="1" t="s">
        <v>385</v>
      </c>
      <c r="B123" s="1"/>
      <c r="C123" s="3"/>
      <c r="D123" s="4"/>
      <c r="E123" s="1"/>
      <c r="F123" s="1"/>
      <c r="G123" s="1"/>
      <c r="H123" s="1"/>
      <c r="I123" s="1"/>
      <c r="J123" s="103" t="str">
        <f t="shared" si="5"/>
        <v xml:space="preserve"> </v>
      </c>
      <c r="K123" s="105"/>
      <c r="L123" s="105"/>
    </row>
    <row r="124" spans="1:12" ht="15.75" thickBot="1">
      <c r="A124" s="1" t="s">
        <v>386</v>
      </c>
      <c r="B124" s="1"/>
      <c r="C124" s="3"/>
      <c r="D124" s="52"/>
      <c r="E124" s="53"/>
      <c r="F124" s="53"/>
      <c r="G124" s="53"/>
      <c r="H124" s="53"/>
      <c r="I124" s="53"/>
      <c r="J124" s="103" t="str">
        <f t="shared" si="5"/>
        <v xml:space="preserve"> </v>
      </c>
      <c r="K124" s="105"/>
      <c r="L124" s="105"/>
    </row>
    <row r="125" spans="1:12" ht="15.75" thickBot="1">
      <c r="A125" s="113" t="s">
        <v>494</v>
      </c>
      <c r="B125" s="114"/>
      <c r="C125" s="115"/>
      <c r="D125" s="116"/>
      <c r="E125" s="116"/>
      <c r="F125" s="116"/>
      <c r="G125" s="116"/>
      <c r="H125" s="116"/>
      <c r="I125" s="116"/>
      <c r="J125" s="116"/>
      <c r="K125" s="116"/>
      <c r="L125" s="116"/>
    </row>
    <row r="126" spans="1:12">
      <c r="A126" s="146" t="s">
        <v>521</v>
      </c>
      <c r="B126" s="147"/>
      <c r="C126" s="148"/>
      <c r="D126" s="117"/>
      <c r="E126" s="118"/>
      <c r="F126" s="118"/>
      <c r="G126" s="118"/>
      <c r="H126" s="118"/>
      <c r="I126" s="118"/>
      <c r="J126" s="103" t="str">
        <f t="shared" si="5"/>
        <v xml:space="preserve"> </v>
      </c>
      <c r="K126" s="105"/>
      <c r="L126" s="105"/>
    </row>
    <row r="127" spans="1:12">
      <c r="A127" s="146" t="s">
        <v>522</v>
      </c>
      <c r="B127" s="149"/>
      <c r="C127" s="150"/>
      <c r="D127" s="119"/>
      <c r="E127" s="120"/>
      <c r="F127" s="120"/>
      <c r="G127" s="120"/>
      <c r="H127" s="120"/>
      <c r="I127" s="120"/>
      <c r="J127" s="103" t="str">
        <f t="shared" si="5"/>
        <v xml:space="preserve"> </v>
      </c>
      <c r="K127" s="105"/>
      <c r="L127" s="105"/>
    </row>
    <row r="128" spans="1:12">
      <c r="A128" s="146" t="s">
        <v>495</v>
      </c>
      <c r="B128" s="149"/>
      <c r="C128" s="150"/>
      <c r="D128" s="119"/>
      <c r="E128" s="120"/>
      <c r="F128" s="120"/>
      <c r="G128" s="120"/>
      <c r="H128" s="120"/>
      <c r="I128" s="120"/>
      <c r="J128" s="103" t="str">
        <f t="shared" si="5"/>
        <v xml:space="preserve"> </v>
      </c>
      <c r="K128" s="105"/>
      <c r="L128" s="105"/>
    </row>
    <row r="129" spans="1:12">
      <c r="A129" s="146" t="s">
        <v>496</v>
      </c>
      <c r="B129" s="149"/>
      <c r="C129" s="150"/>
      <c r="D129" s="119"/>
      <c r="E129" s="120"/>
      <c r="F129" s="120"/>
      <c r="G129" s="120"/>
      <c r="H129" s="120"/>
      <c r="I129" s="120"/>
      <c r="J129" s="103" t="str">
        <f t="shared" si="5"/>
        <v xml:space="preserve"> </v>
      </c>
      <c r="K129" s="105"/>
      <c r="L129" s="105"/>
    </row>
    <row r="130" spans="1:12">
      <c r="A130" s="146" t="s">
        <v>497</v>
      </c>
      <c r="B130" s="149"/>
      <c r="C130" s="150"/>
      <c r="D130" s="119"/>
      <c r="E130" s="120"/>
      <c r="F130" s="120"/>
      <c r="G130" s="120"/>
      <c r="H130" s="120"/>
      <c r="I130" s="120"/>
      <c r="J130" s="103" t="str">
        <f t="shared" si="5"/>
        <v xml:space="preserve"> </v>
      </c>
      <c r="K130" s="105"/>
      <c r="L130" s="105"/>
    </row>
    <row r="131" spans="1:12">
      <c r="A131" s="146" t="s">
        <v>498</v>
      </c>
      <c r="B131" s="149"/>
      <c r="C131" s="150"/>
      <c r="D131" s="119"/>
      <c r="E131" s="120"/>
      <c r="F131" s="120"/>
      <c r="G131" s="120"/>
      <c r="H131" s="120"/>
      <c r="I131" s="120"/>
      <c r="J131" s="103" t="str">
        <f t="shared" si="5"/>
        <v xml:space="preserve"> </v>
      </c>
      <c r="K131" s="105"/>
      <c r="L131" s="105"/>
    </row>
    <row r="132" spans="1:12">
      <c r="A132" s="146" t="s">
        <v>499</v>
      </c>
      <c r="B132" s="149"/>
      <c r="C132" s="150"/>
      <c r="D132" s="119"/>
      <c r="E132" s="120"/>
      <c r="F132" s="120"/>
      <c r="G132" s="120"/>
      <c r="H132" s="120"/>
      <c r="I132" s="120"/>
      <c r="J132" s="103" t="str">
        <f t="shared" si="5"/>
        <v xml:space="preserve"> </v>
      </c>
      <c r="K132" s="105"/>
      <c r="L132" s="105"/>
    </row>
    <row r="133" spans="1:12">
      <c r="A133" s="146" t="s">
        <v>500</v>
      </c>
      <c r="B133" s="149"/>
      <c r="C133" s="150"/>
      <c r="D133" s="119"/>
      <c r="E133" s="120"/>
      <c r="F133" s="120"/>
      <c r="G133" s="120"/>
      <c r="H133" s="120"/>
      <c r="I133" s="120"/>
      <c r="J133" s="103" t="str">
        <f t="shared" si="5"/>
        <v xml:space="preserve"> </v>
      </c>
      <c r="K133" s="105"/>
      <c r="L133" s="105"/>
    </row>
    <row r="134" spans="1:12">
      <c r="A134" s="146" t="s">
        <v>501</v>
      </c>
      <c r="B134" s="149"/>
      <c r="C134" s="150"/>
      <c r="D134" s="119"/>
      <c r="E134" s="120"/>
      <c r="F134" s="120"/>
      <c r="G134" s="120"/>
      <c r="H134" s="120"/>
      <c r="I134" s="120"/>
      <c r="J134" s="103" t="str">
        <f t="shared" si="5"/>
        <v xml:space="preserve"> </v>
      </c>
      <c r="K134" s="105"/>
      <c r="L134" s="105"/>
    </row>
    <row r="135" spans="1:12">
      <c r="A135" s="146" t="s">
        <v>502</v>
      </c>
      <c r="B135" s="149"/>
      <c r="C135" s="150"/>
      <c r="D135" s="119"/>
      <c r="E135" s="120"/>
      <c r="F135" s="120"/>
      <c r="G135" s="120"/>
      <c r="H135" s="120"/>
      <c r="I135" s="120"/>
      <c r="J135" s="103" t="str">
        <f>IF(ISBLANK(B135)," ",100-SUM(D135:I135))</f>
        <v xml:space="preserve"> </v>
      </c>
      <c r="K135" s="105"/>
      <c r="L135" s="105"/>
    </row>
    <row r="136" spans="1:12">
      <c r="A136" s="146" t="s">
        <v>503</v>
      </c>
      <c r="B136" s="149"/>
      <c r="C136" s="150"/>
      <c r="D136" s="119"/>
      <c r="E136" s="120"/>
      <c r="F136" s="120"/>
      <c r="G136" s="120"/>
      <c r="H136" s="120"/>
      <c r="I136" s="120"/>
      <c r="J136" s="103" t="str">
        <f t="shared" si="5"/>
        <v xml:space="preserve"> </v>
      </c>
      <c r="K136" s="105"/>
      <c r="L136" s="105"/>
    </row>
    <row r="137" spans="1:12">
      <c r="A137" s="146" t="s">
        <v>504</v>
      </c>
      <c r="B137" s="149"/>
      <c r="C137" s="150"/>
      <c r="D137" s="119"/>
      <c r="E137" s="120"/>
      <c r="F137" s="120"/>
      <c r="G137" s="120"/>
      <c r="H137" s="120"/>
      <c r="I137" s="120"/>
      <c r="J137" s="103" t="str">
        <f t="shared" si="5"/>
        <v xml:space="preserve"> </v>
      </c>
      <c r="K137" s="105"/>
      <c r="L137" s="105"/>
    </row>
    <row r="138" spans="1:12">
      <c r="A138" s="146" t="s">
        <v>505</v>
      </c>
      <c r="B138" s="149"/>
      <c r="C138" s="150"/>
      <c r="D138" s="119"/>
      <c r="E138" s="120"/>
      <c r="F138" s="120"/>
      <c r="G138" s="120"/>
      <c r="H138" s="120"/>
      <c r="I138" s="120"/>
      <c r="J138" s="103" t="str">
        <f t="shared" si="5"/>
        <v xml:space="preserve"> </v>
      </c>
      <c r="K138" s="105"/>
      <c r="L138" s="105"/>
    </row>
    <row r="139" spans="1:12">
      <c r="A139" s="146" t="s">
        <v>506</v>
      </c>
      <c r="B139" s="149"/>
      <c r="C139" s="150"/>
      <c r="D139" s="119"/>
      <c r="E139" s="120"/>
      <c r="F139" s="120"/>
      <c r="G139" s="120"/>
      <c r="H139" s="120"/>
      <c r="I139" s="120"/>
      <c r="J139" s="103" t="str">
        <f t="shared" si="5"/>
        <v xml:space="preserve"> </v>
      </c>
      <c r="K139" s="105"/>
      <c r="L139" s="105"/>
    </row>
    <row r="140" spans="1:12">
      <c r="A140" s="146" t="s">
        <v>507</v>
      </c>
      <c r="B140" s="149"/>
      <c r="C140" s="150"/>
      <c r="D140" s="119"/>
      <c r="E140" s="120"/>
      <c r="F140" s="120"/>
      <c r="G140" s="120"/>
      <c r="H140" s="120"/>
      <c r="I140" s="120"/>
      <c r="J140" s="103" t="str">
        <f t="shared" si="5"/>
        <v xml:space="preserve"> </v>
      </c>
      <c r="K140" s="105"/>
      <c r="L140" s="105"/>
    </row>
    <row r="141" spans="1:12">
      <c r="A141" s="146" t="s">
        <v>508</v>
      </c>
      <c r="B141" s="149"/>
      <c r="C141" s="150"/>
      <c r="D141" s="119"/>
      <c r="E141" s="120"/>
      <c r="F141" s="120"/>
      <c r="G141" s="120"/>
      <c r="H141" s="120"/>
      <c r="I141" s="120"/>
      <c r="J141" s="103" t="str">
        <f t="shared" si="5"/>
        <v xml:space="preserve"> </v>
      </c>
      <c r="K141" s="105"/>
      <c r="L141" s="105"/>
    </row>
    <row r="142" spans="1:12">
      <c r="A142" s="146" t="s">
        <v>509</v>
      </c>
      <c r="B142" s="149"/>
      <c r="C142" s="150"/>
      <c r="D142" s="119"/>
      <c r="E142" s="120"/>
      <c r="F142" s="120"/>
      <c r="G142" s="120"/>
      <c r="H142" s="120"/>
      <c r="I142" s="120"/>
      <c r="J142" s="103" t="str">
        <f t="shared" si="5"/>
        <v xml:space="preserve"> </v>
      </c>
      <c r="K142" s="105"/>
      <c r="L142" s="105"/>
    </row>
    <row r="143" spans="1:12">
      <c r="A143" s="146" t="s">
        <v>510</v>
      </c>
      <c r="B143" s="149"/>
      <c r="C143" s="150"/>
      <c r="D143" s="119"/>
      <c r="E143" s="120"/>
      <c r="F143" s="120"/>
      <c r="G143" s="120"/>
      <c r="H143" s="120"/>
      <c r="I143" s="120"/>
      <c r="J143" s="103" t="str">
        <f t="shared" si="5"/>
        <v xml:space="preserve"> </v>
      </c>
      <c r="K143" s="105"/>
      <c r="L143" s="105"/>
    </row>
    <row r="144" spans="1:12">
      <c r="A144" s="146" t="s">
        <v>511</v>
      </c>
      <c r="B144" s="149"/>
      <c r="C144" s="150"/>
      <c r="D144" s="119"/>
      <c r="E144" s="120"/>
      <c r="F144" s="120"/>
      <c r="G144" s="120"/>
      <c r="H144" s="120"/>
      <c r="I144" s="120"/>
      <c r="J144" s="103" t="str">
        <f t="shared" si="5"/>
        <v xml:space="preserve"> </v>
      </c>
      <c r="K144" s="105"/>
      <c r="L144" s="105"/>
    </row>
    <row r="145" spans="1:12" ht="15.75" thickBot="1">
      <c r="A145" s="151" t="s">
        <v>512</v>
      </c>
      <c r="B145" s="152"/>
      <c r="C145" s="153"/>
      <c r="D145" s="121"/>
      <c r="E145" s="122"/>
      <c r="F145" s="122"/>
      <c r="G145" s="122"/>
      <c r="H145" s="122"/>
      <c r="I145" s="122"/>
      <c r="J145" s="104" t="str">
        <f t="shared" si="5"/>
        <v xml:space="preserve"> </v>
      </c>
      <c r="K145" s="106"/>
      <c r="L145" s="106"/>
    </row>
    <row r="146" spans="1:12" ht="15.75" thickBot="1">
      <c r="A146" s="123" t="s">
        <v>474</v>
      </c>
      <c r="B146" s="124">
        <f>SUM(B126:B145)</f>
        <v>0</v>
      </c>
      <c r="C146"/>
      <c r="D146"/>
      <c r="E146"/>
    </row>
    <row r="147" spans="1:12">
      <c r="A147"/>
      <c r="B147"/>
      <c r="C147"/>
      <c r="D147"/>
      <c r="E147"/>
      <c r="F147"/>
      <c r="G147"/>
      <c r="H147"/>
      <c r="I147"/>
      <c r="J147"/>
      <c r="K147"/>
    </row>
    <row r="149" spans="1:12" ht="15.75" thickBot="1"/>
    <row r="150" spans="1:12">
      <c r="A150" s="98" t="s">
        <v>475</v>
      </c>
      <c r="B150" s="99" t="s">
        <v>473</v>
      </c>
      <c r="C150" s="99" t="s">
        <v>484</v>
      </c>
      <c r="D150" s="99"/>
      <c r="E150" s="22"/>
      <c r="F150" s="22"/>
      <c r="G150" s="22"/>
      <c r="H150" s="22"/>
      <c r="I150" s="22"/>
      <c r="J150" s="23"/>
    </row>
    <row r="151" spans="1:12">
      <c r="A151" s="146" t="s">
        <v>279</v>
      </c>
      <c r="B151" s="149"/>
      <c r="C151" s="164"/>
      <c r="D151" s="164"/>
      <c r="E151" s="164"/>
      <c r="J151" s="25"/>
    </row>
    <row r="152" spans="1:12">
      <c r="A152" s="146" t="s">
        <v>289</v>
      </c>
      <c r="B152" s="149"/>
      <c r="C152" s="164"/>
      <c r="D152" s="164"/>
      <c r="E152" s="164"/>
      <c r="J152" s="25"/>
    </row>
    <row r="153" spans="1:12">
      <c r="A153" s="146" t="s">
        <v>290</v>
      </c>
      <c r="B153" s="149"/>
      <c r="C153" s="164"/>
      <c r="D153" s="164"/>
      <c r="E153" s="164"/>
      <c r="J153" s="25"/>
    </row>
    <row r="154" spans="1:12">
      <c r="A154" s="146" t="s">
        <v>291</v>
      </c>
      <c r="B154" s="149"/>
      <c r="C154" s="164"/>
      <c r="D154" s="164"/>
      <c r="E154" s="164"/>
      <c r="J154" s="25"/>
    </row>
    <row r="155" spans="1:12">
      <c r="A155" s="146" t="s">
        <v>292</v>
      </c>
      <c r="B155" s="149"/>
      <c r="C155" s="164"/>
      <c r="D155" s="164"/>
      <c r="E155" s="164"/>
      <c r="J155" s="25"/>
    </row>
    <row r="156" spans="1:12">
      <c r="A156" s="146" t="s">
        <v>293</v>
      </c>
      <c r="B156" s="149"/>
      <c r="C156" s="164"/>
      <c r="D156" s="164"/>
      <c r="E156" s="164"/>
      <c r="J156" s="25"/>
    </row>
    <row r="157" spans="1:12">
      <c r="A157" s="146" t="s">
        <v>294</v>
      </c>
      <c r="B157" s="149"/>
      <c r="C157" s="164"/>
      <c r="D157" s="164"/>
      <c r="E157" s="164"/>
      <c r="J157" s="25"/>
    </row>
    <row r="158" spans="1:12">
      <c r="A158" s="146" t="s">
        <v>295</v>
      </c>
      <c r="B158" s="149"/>
      <c r="C158" s="164"/>
      <c r="D158" s="164"/>
      <c r="E158" s="164"/>
      <c r="J158" s="25"/>
    </row>
    <row r="159" spans="1:12">
      <c r="A159" s="146" t="s">
        <v>296</v>
      </c>
      <c r="B159" s="149"/>
      <c r="C159" s="164"/>
      <c r="D159" s="164"/>
      <c r="E159" s="164"/>
      <c r="J159" s="25"/>
    </row>
    <row r="160" spans="1:12">
      <c r="A160" s="146" t="s">
        <v>297</v>
      </c>
      <c r="B160" s="149"/>
      <c r="C160" s="164"/>
      <c r="D160" s="164"/>
      <c r="E160" s="164"/>
      <c r="J160" s="25"/>
    </row>
    <row r="161" spans="1:10">
      <c r="A161" s="146" t="s">
        <v>298</v>
      </c>
      <c r="B161" s="149"/>
      <c r="C161" s="164"/>
      <c r="D161" s="164"/>
      <c r="E161" s="164"/>
      <c r="J161" s="25"/>
    </row>
    <row r="162" spans="1:10">
      <c r="A162" s="146" t="s">
        <v>299</v>
      </c>
      <c r="B162" s="149"/>
      <c r="C162" s="164"/>
      <c r="D162" s="164"/>
      <c r="E162" s="164"/>
      <c r="J162" s="25"/>
    </row>
    <row r="163" spans="1:10">
      <c r="A163" s="146" t="s">
        <v>300</v>
      </c>
      <c r="B163" s="149"/>
      <c r="C163" s="164"/>
      <c r="D163" s="164"/>
      <c r="E163" s="164"/>
      <c r="J163" s="25"/>
    </row>
    <row r="164" spans="1:10">
      <c r="A164" s="146" t="s">
        <v>301</v>
      </c>
      <c r="B164" s="149"/>
      <c r="C164" s="164"/>
      <c r="D164" s="164"/>
      <c r="E164" s="164"/>
      <c r="J164" s="25"/>
    </row>
    <row r="165" spans="1:10">
      <c r="A165" s="146" t="s">
        <v>302</v>
      </c>
      <c r="B165" s="149"/>
      <c r="C165" s="164"/>
      <c r="D165" s="164"/>
      <c r="E165" s="164"/>
      <c r="J165" s="25"/>
    </row>
    <row r="166" spans="1:10">
      <c r="A166" s="146" t="s">
        <v>303</v>
      </c>
      <c r="B166" s="149"/>
      <c r="C166" s="164"/>
      <c r="D166" s="164"/>
      <c r="E166" s="164"/>
      <c r="J166" s="25"/>
    </row>
    <row r="167" spans="1:10">
      <c r="A167" s="146" t="s">
        <v>304</v>
      </c>
      <c r="B167" s="149"/>
      <c r="C167" s="164"/>
      <c r="D167" s="164"/>
      <c r="E167" s="164"/>
      <c r="J167" s="25"/>
    </row>
    <row r="168" spans="1:10">
      <c r="A168" s="146" t="s">
        <v>305</v>
      </c>
      <c r="B168" s="149"/>
      <c r="C168" s="164"/>
      <c r="D168" s="164"/>
      <c r="E168" s="164"/>
      <c r="J168" s="25"/>
    </row>
    <row r="169" spans="1:10">
      <c r="A169" s="146" t="s">
        <v>306</v>
      </c>
      <c r="B169" s="149"/>
      <c r="C169" s="164"/>
      <c r="D169" s="164"/>
      <c r="E169" s="164"/>
      <c r="J169" s="25"/>
    </row>
    <row r="170" spans="1:10" ht="15.75" thickBot="1">
      <c r="A170" s="154" t="s">
        <v>307</v>
      </c>
      <c r="B170" s="155"/>
      <c r="C170" s="165"/>
      <c r="D170" s="165"/>
      <c r="E170" s="165"/>
      <c r="F170" s="162" t="s">
        <v>476</v>
      </c>
      <c r="G170" s="163"/>
      <c r="H170" s="163"/>
      <c r="I170" s="163"/>
      <c r="J170" s="100">
        <f>SUM(B151:B170)</f>
        <v>0</v>
      </c>
    </row>
  </sheetData>
  <sheetProtection algorithmName="SHA-512" hashValue="lH60LdtDk9TBVOYJmC1rcPKNbKlXGlkFCASQv3USkFzcNO1XjxKbi6TLw2olQbxL796Ho2TS4DApCCqFRoUsTA==" saltValue="OQ0SNnkzuAcu3G1HpW170g==" spinCount="100000" sheet="1" objects="1" scenarios="1"/>
  <protectedRanges>
    <protectedRange sqref="D23:I23" name="Range1"/>
  </protectedRanges>
  <mergeCells count="30">
    <mergeCell ref="A1:K2"/>
    <mergeCell ref="B5:J5"/>
    <mergeCell ref="B6:J6"/>
    <mergeCell ref="B7:J7"/>
    <mergeCell ref="D22:J22"/>
    <mergeCell ref="B10:J10"/>
    <mergeCell ref="B11:J11"/>
    <mergeCell ref="A3:M3"/>
    <mergeCell ref="G16:H16"/>
    <mergeCell ref="C151:E151"/>
    <mergeCell ref="C152:E152"/>
    <mergeCell ref="C153:E153"/>
    <mergeCell ref="C154:E154"/>
    <mergeCell ref="C155:E155"/>
    <mergeCell ref="C156:E156"/>
    <mergeCell ref="C157:E157"/>
    <mergeCell ref="C158:E158"/>
    <mergeCell ref="C159:E159"/>
    <mergeCell ref="C160:E160"/>
    <mergeCell ref="C161:E161"/>
    <mergeCell ref="C162:E162"/>
    <mergeCell ref="C168:E168"/>
    <mergeCell ref="C169:E169"/>
    <mergeCell ref="C170:E170"/>
    <mergeCell ref="F170:I170"/>
    <mergeCell ref="C163:E163"/>
    <mergeCell ref="C164:E164"/>
    <mergeCell ref="C165:E165"/>
    <mergeCell ref="C166:E166"/>
    <mergeCell ref="C167:E167"/>
  </mergeCells>
  <phoneticPr fontId="53" type="noConversion"/>
  <dataValidations count="20">
    <dataValidation type="decimal" operator="lessThan" allowBlank="1" showInputMessage="1" showErrorMessage="1" promptTitle="Nominal length" prompt="Nominal length in years of qualifying education, assuming full-time study." sqref="B13" xr:uid="{00000000-0002-0000-0100-000004000000}">
      <formula1>1000</formula1>
    </dataValidation>
    <dataValidation type="textLength" operator="lessThan" allowBlank="1" showInputMessage="1" showErrorMessage="1" promptTitle="Min. grade" prompt="Lowest possible grade at your home university." sqref="B16" xr:uid="{00000000-0002-0000-0100-000006000000}">
      <formula1>4</formula1>
    </dataValidation>
    <dataValidation type="textLength" operator="lessThan" allowBlank="1" showInputMessage="1" showErrorMessage="1" promptTitle="Pass. grade" prompt="Lowest possible grade for passing a course at your home university." sqref="B17" xr:uid="{00000000-0002-0000-0100-000007000000}">
      <formula1>4</formula1>
    </dataValidation>
    <dataValidation type="textLength" operator="lessThan" allowBlank="1" showInputMessage="1" showErrorMessage="1" promptTitle="Max. grade" prompt="Maximum possible grade at your home university." sqref="B18" xr:uid="{00000000-0002-0000-0100-000008000000}">
      <formula1>4</formula1>
    </dataValidation>
    <dataValidation allowBlank="1" sqref="C151:E170 C126:C145" xr:uid="{00000000-0002-0000-0100-000009000000}"/>
    <dataValidation type="textLength" operator="lessThan" allowBlank="1" showInputMessage="1" showErrorMessage="1" promptTitle="Degree" prompt="The full English title of your qualifying degree." sqref="B10:J10" xr:uid="{00000000-0002-0000-0100-000000000000}">
      <formula1>101</formula1>
    </dataValidation>
    <dataValidation type="textLength" operator="lessThan" allowBlank="1" showInputMessage="1" showErrorMessage="1" promptTitle="Full Name" prompt="Use the full name of the applicant." sqref="B5:J5" xr:uid="{00000000-0002-0000-0100-000001000000}">
      <formula1>101</formula1>
    </dataValidation>
    <dataValidation type="list" allowBlank="1" showInputMessage="1" promptTitle="Select from drop down menu" prompt="Use the searchable drop-down menu, to choose the country where you have obtained your qualifying degree. Search for country's Initials_x000a_" sqref="B6:J6" xr:uid="{00000000-0002-0000-0100-000002000000}">
      <formula1>Country_search</formula1>
    </dataValidation>
    <dataValidation type="textLength" operator="lessThan" allowBlank="1" showInputMessage="1" showErrorMessage="1" promptTitle="University name" prompt="The English name of your university." sqref="B7:J7" xr:uid="{00000000-0002-0000-0100-000003000000}">
      <formula1>101</formula1>
    </dataValidation>
    <dataValidation type="list" operator="lessThan" allowBlank="1" showInputMessage="1" showErrorMessage="1" promptTitle="Degree" prompt="The full English title of your qualifying degree." sqref="B11:J11" xr:uid="{BFD84F36-31DB-47CF-A973-436FC59F5A70}">
      <formula1>$L$1:$L$5</formula1>
    </dataValidation>
    <dataValidation allowBlank="1" showInputMessage="1" showErrorMessage="1" prompt="This cell should show your GPA as it is in your diploma/ transcript of records" sqref="I16" xr:uid="{4F67B7BD-7C9D-4C75-95F6-7CC5E0E50621}"/>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J125:L125" xr:uid="{1B46634F-0092-4EBD-B553-549B5C56AEBE}">
      <formula1>30</formula1>
      <formula2>100</formula2>
    </dataValidation>
    <dataValidation type="decimal" allowBlank="1" showInputMessage="1" showErrorMessage="1" errorTitle="ERROR" error="Please make sure to type everything manually. Don't copy&amp;paste. _x000a_Make sure to use correct decimal marker &quot;.&quot; or &quot;,&quot;" sqref="B26:C28" xr:uid="{30BD8A18-293C-4BC9-8809-1324336CBEE8}">
      <formula1>0</formula1>
      <formula2>10000</formula2>
    </dataValidation>
    <dataValidation allowBlank="1" showInputMessage="1" showErrorMessage="1" prompt="This column should be filled with the local credits as stated in your official Transcript of Records." sqref="B23" xr:uid="{243773C7-FC49-470F-978B-F912653EF63C}"/>
    <dataValidation allowBlank="1" showInputMessage="1" showErrorMessage="1" prompt="This column should be filled with the local grades, as stated in your official Transcript of Records." sqref="C23" xr:uid="{13967F65-BF30-44C4-B4D7-492C060F626A}"/>
    <dataValidation type="whole" allowBlank="1" showInputMessage="1" showErrorMessage="1" errorTitle="Only more than 30%" error="Only include major course contributions greater than or equal to 30% and only contributions where the subject(s) is being taught as distinguished from merely being used._x000a_Don't add the &quot;%&quot; symbol. Instead of 50% just write 50." sqref="D26:I145" xr:uid="{7AB64F91-B441-4252-ABA8-A949E24C4F9A}">
      <formula1>30</formula1>
      <formula2>100</formula2>
    </dataValidation>
    <dataValidation allowBlank="1" showInputMessage="1" showErrorMessage="1" prompt="This cell should show your total amount of credits done during your BSc._x000a__x000a__x000a_" sqref="B24" xr:uid="{D111ACD6-66B8-4B46-AE21-E06302A437D8}"/>
    <dataValidation allowBlank="1" showInputMessage="1" showErrorMessage="1" prompt="Average grade of all the courses._x000a_This is different from the GPA calculation" sqref="C25" xr:uid="{49DC4EBD-4689-49C8-89FE-8E92F5EAF060}"/>
    <dataValidation allowBlank="1" showInputMessage="1" showErrorMessage="1" prompt="Estimated percentage of credits that are not relevant to the course." sqref="J24" xr:uid="{9918DC4D-090F-4734-BF77-623DB8819800}"/>
    <dataValidation type="whole" operator="lessThan" allowBlank="1" showInputMessage="1" showErrorMessage="1" promptTitle="Nominal length" prompt="Nominal length in years of qualifying education, assuming full-time study." sqref="B12" xr:uid="{D5094F9C-835D-4670-B497-EEEE6367820A}">
      <formula1>10</formula1>
    </dataValidation>
  </dataValidations>
  <hyperlinks>
    <hyperlink ref="D23" r:id="rId1" display="Linear algebra (Vectors, matrices, eigenvalues,…)" xr:uid="{430A86DE-29BA-4B8B-B409-F4E1A46902F2}"/>
    <hyperlink ref="E23" r:id="rId2" xr:uid="{36C9C43E-1C5C-4812-91A4-27F962D6431D}"/>
    <hyperlink ref="F23" r:id="rId3" xr:uid="{7CB95880-49E5-4160-A8F9-3711567090A6}"/>
    <hyperlink ref="G23" r:id="rId4" xr:uid="{0350AF8B-8DA4-4CFE-99A5-239CA8FF73B0}"/>
    <hyperlink ref="H23" r:id="rId5" xr:uid="{B3D0812F-30B7-404A-86F8-0114E8168008}"/>
    <hyperlink ref="I23" r:id="rId6" xr:uid="{5333FFA7-9E55-4A2E-AE0A-8FFF192E3E43}"/>
  </hyperlinks>
  <pageMargins left="0.7" right="0.7" top="0.75" bottom="0.75" header="0.3" footer="0.3"/>
  <pageSetup scale="64" fitToHeight="0" orientation="landscape"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J73"/>
  <sheetViews>
    <sheetView showGridLines="0" zoomScale="70" zoomScaleNormal="70" workbookViewId="0">
      <selection activeCell="A62" sqref="A62:J69"/>
    </sheetView>
  </sheetViews>
  <sheetFormatPr defaultColWidth="9.140625" defaultRowHeight="15"/>
  <cols>
    <col min="1" max="1" width="28.85546875" style="7" customWidth="1"/>
    <col min="2" max="2" width="43.42578125" style="7" customWidth="1"/>
    <col min="3" max="16384" width="9.140625" style="7"/>
  </cols>
  <sheetData>
    <row r="1" spans="1:10" ht="33.75">
      <c r="A1" s="184" t="s">
        <v>264</v>
      </c>
      <c r="B1" s="184"/>
      <c r="C1" s="184"/>
      <c r="D1" s="184"/>
      <c r="E1" s="184"/>
      <c r="F1" s="184"/>
      <c r="G1" s="184"/>
      <c r="H1" s="184"/>
      <c r="I1" s="184"/>
      <c r="J1" s="184"/>
    </row>
    <row r="2" spans="1:10" ht="24" thickBot="1">
      <c r="A2" s="185" t="str">
        <f>CONCATENATE("for the MSc programme in ", Setup!B2)</f>
        <v>for the MSc programme in Business Analytics</v>
      </c>
      <c r="B2" s="185"/>
      <c r="C2" s="185"/>
      <c r="D2" s="185"/>
      <c r="E2" s="185"/>
      <c r="F2" s="185"/>
      <c r="G2" s="185"/>
      <c r="H2" s="185"/>
      <c r="I2" s="185"/>
      <c r="J2" s="185"/>
    </row>
    <row r="3" spans="1:10" s="8" customFormat="1" ht="14.45" customHeight="1">
      <c r="A3" s="176" t="s">
        <v>402</v>
      </c>
      <c r="B3" s="177"/>
      <c r="C3" s="177"/>
      <c r="D3" s="177"/>
      <c r="E3" s="177"/>
      <c r="F3" s="177"/>
      <c r="G3" s="177"/>
      <c r="H3" s="177"/>
      <c r="I3" s="177"/>
      <c r="J3" s="178"/>
    </row>
    <row r="4" spans="1:10">
      <c r="A4" s="179"/>
      <c r="B4" s="180"/>
      <c r="C4" s="180"/>
      <c r="D4" s="180"/>
      <c r="E4" s="180"/>
      <c r="F4" s="180"/>
      <c r="G4" s="180"/>
      <c r="H4" s="180"/>
      <c r="I4" s="180"/>
      <c r="J4" s="181"/>
    </row>
    <row r="5" spans="1:10">
      <c r="A5" s="179"/>
      <c r="B5" s="180"/>
      <c r="C5" s="180"/>
      <c r="D5" s="180"/>
      <c r="E5" s="180"/>
      <c r="F5" s="180"/>
      <c r="G5" s="180"/>
      <c r="H5" s="180"/>
      <c r="I5" s="180"/>
      <c r="J5" s="181"/>
    </row>
    <row r="6" spans="1:10">
      <c r="A6" s="179"/>
      <c r="B6" s="180"/>
      <c r="C6" s="180"/>
      <c r="D6" s="180"/>
      <c r="E6" s="180"/>
      <c r="F6" s="180"/>
      <c r="G6" s="180"/>
      <c r="H6" s="180"/>
      <c r="I6" s="180"/>
      <c r="J6" s="181"/>
    </row>
    <row r="7" spans="1:10" ht="15.75" thickBot="1">
      <c r="A7" s="50"/>
      <c r="B7" s="12"/>
      <c r="C7" s="12"/>
      <c r="D7" s="12"/>
      <c r="E7" s="12"/>
      <c r="F7" s="12"/>
      <c r="G7" s="12"/>
      <c r="H7" s="12"/>
      <c r="I7" s="12"/>
      <c r="J7" s="51"/>
    </row>
    <row r="8" spans="1:10">
      <c r="A8" s="38" t="s">
        <v>262</v>
      </c>
      <c r="B8" s="186">
        <f>GPA!B5:I5</f>
        <v>0</v>
      </c>
      <c r="C8" s="187"/>
      <c r="D8" s="187"/>
      <c r="E8" s="187"/>
      <c r="F8" s="187"/>
      <c r="G8" s="187"/>
      <c r="H8" s="187"/>
      <c r="I8" s="187"/>
      <c r="J8" s="188"/>
    </row>
    <row r="9" spans="1:10">
      <c r="A9" s="39" t="s">
        <v>6</v>
      </c>
      <c r="B9" s="189">
        <f>GPA!B6:I6</f>
        <v>0</v>
      </c>
      <c r="C9" s="190"/>
      <c r="D9" s="190"/>
      <c r="E9" s="190"/>
      <c r="F9" s="190"/>
      <c r="G9" s="190"/>
      <c r="H9" s="190"/>
      <c r="I9" s="190"/>
      <c r="J9" s="191"/>
    </row>
    <row r="10" spans="1:10">
      <c r="A10" s="39" t="s">
        <v>5</v>
      </c>
      <c r="B10" s="189">
        <f>GPA!B7:I7</f>
        <v>0</v>
      </c>
      <c r="C10" s="190"/>
      <c r="D10" s="190"/>
      <c r="E10" s="190"/>
      <c r="F10" s="190"/>
      <c r="G10" s="190"/>
      <c r="H10" s="190"/>
      <c r="I10" s="190"/>
      <c r="J10" s="191"/>
    </row>
    <row r="11" spans="1:10" ht="15.75" thickBot="1">
      <c r="A11" s="20" t="s">
        <v>7</v>
      </c>
      <c r="B11" s="192">
        <f>GPA!B10:I10</f>
        <v>0</v>
      </c>
      <c r="C11" s="193"/>
      <c r="D11" s="193"/>
      <c r="E11" s="193"/>
      <c r="F11" s="193"/>
      <c r="G11" s="193"/>
      <c r="H11" s="193"/>
      <c r="I11" s="193"/>
      <c r="J11" s="194"/>
    </row>
    <row r="12" spans="1:10">
      <c r="A12" s="19"/>
      <c r="J12" s="25"/>
    </row>
    <row r="13" spans="1:10" ht="15.75" thickBot="1">
      <c r="A13" s="19"/>
      <c r="H13" s="222"/>
      <c r="I13" s="222"/>
      <c r="J13" s="25"/>
    </row>
    <row r="14" spans="1:10" ht="23.25">
      <c r="A14" s="21" t="s">
        <v>265</v>
      </c>
      <c r="B14" s="22"/>
      <c r="C14" s="40"/>
      <c r="D14" s="40"/>
      <c r="E14" s="195" t="str">
        <f>IF(ISBLANK(A17)=TRUE,"THIS AREA IS MANDATORY; you must fill it out.","")</f>
        <v>THIS AREA IS MANDATORY; you must fill it out.</v>
      </c>
      <c r="F14" s="195"/>
      <c r="G14" s="195"/>
      <c r="H14" s="195"/>
      <c r="I14" s="195"/>
      <c r="J14" s="196"/>
    </row>
    <row r="15" spans="1:10">
      <c r="A15" s="24"/>
      <c r="J15" s="25"/>
    </row>
    <row r="16" spans="1:10">
      <c r="A16" s="207" t="s">
        <v>403</v>
      </c>
      <c r="B16" s="208"/>
      <c r="C16" s="208"/>
      <c r="D16" s="208"/>
      <c r="E16" s="208"/>
      <c r="F16" s="208"/>
      <c r="G16" s="208"/>
      <c r="H16" s="208"/>
      <c r="I16" s="208"/>
      <c r="J16" s="209"/>
    </row>
    <row r="17" spans="1:10" ht="14.45" customHeight="1">
      <c r="A17" s="210"/>
      <c r="B17" s="211"/>
      <c r="C17" s="211"/>
      <c r="D17" s="211"/>
      <c r="E17" s="211"/>
      <c r="F17" s="211"/>
      <c r="G17" s="211"/>
      <c r="H17" s="211"/>
      <c r="I17" s="211"/>
      <c r="J17" s="212"/>
    </row>
    <row r="18" spans="1:10" ht="14.45" customHeight="1">
      <c r="A18" s="210"/>
      <c r="B18" s="211"/>
      <c r="C18" s="211"/>
      <c r="D18" s="211"/>
      <c r="E18" s="211"/>
      <c r="F18" s="211"/>
      <c r="G18" s="211"/>
      <c r="H18" s="211"/>
      <c r="I18" s="211"/>
      <c r="J18" s="212"/>
    </row>
    <row r="19" spans="1:10" ht="14.45" customHeight="1">
      <c r="A19" s="210"/>
      <c r="B19" s="211"/>
      <c r="C19" s="211"/>
      <c r="D19" s="211"/>
      <c r="E19" s="211"/>
      <c r="F19" s="211"/>
      <c r="G19" s="211"/>
      <c r="H19" s="211"/>
      <c r="I19" s="211"/>
      <c r="J19" s="212"/>
    </row>
    <row r="20" spans="1:10" ht="14.45" customHeight="1">
      <c r="A20" s="210"/>
      <c r="B20" s="211"/>
      <c r="C20" s="211"/>
      <c r="D20" s="211"/>
      <c r="E20" s="211"/>
      <c r="F20" s="211"/>
      <c r="G20" s="211"/>
      <c r="H20" s="211"/>
      <c r="I20" s="211"/>
      <c r="J20" s="212"/>
    </row>
    <row r="21" spans="1:10" ht="14.45" customHeight="1">
      <c r="A21" s="210"/>
      <c r="B21" s="211"/>
      <c r="C21" s="211"/>
      <c r="D21" s="211"/>
      <c r="E21" s="211"/>
      <c r="F21" s="211"/>
      <c r="G21" s="211"/>
      <c r="H21" s="211"/>
      <c r="I21" s="211"/>
      <c r="J21" s="212"/>
    </row>
    <row r="22" spans="1:10" ht="14.45" customHeight="1">
      <c r="A22" s="210"/>
      <c r="B22" s="211"/>
      <c r="C22" s="211"/>
      <c r="D22" s="211"/>
      <c r="E22" s="211"/>
      <c r="F22" s="211"/>
      <c r="G22" s="211"/>
      <c r="H22" s="211"/>
      <c r="I22" s="211"/>
      <c r="J22" s="212"/>
    </row>
    <row r="23" spans="1:10" ht="14.45" customHeight="1">
      <c r="A23" s="210"/>
      <c r="B23" s="211"/>
      <c r="C23" s="211"/>
      <c r="D23" s="211"/>
      <c r="E23" s="211"/>
      <c r="F23" s="211"/>
      <c r="G23" s="211"/>
      <c r="H23" s="211"/>
      <c r="I23" s="211"/>
      <c r="J23" s="212"/>
    </row>
    <row r="24" spans="1:10" ht="14.45" customHeight="1">
      <c r="A24" s="210"/>
      <c r="B24" s="211"/>
      <c r="C24" s="211"/>
      <c r="D24" s="211"/>
      <c r="E24" s="211"/>
      <c r="F24" s="211"/>
      <c r="G24" s="211"/>
      <c r="H24" s="211"/>
      <c r="I24" s="211"/>
      <c r="J24" s="212"/>
    </row>
    <row r="25" spans="1:10" ht="14.45" customHeight="1">
      <c r="A25" s="210"/>
      <c r="B25" s="211"/>
      <c r="C25" s="211"/>
      <c r="D25" s="211"/>
      <c r="E25" s="211"/>
      <c r="F25" s="211"/>
      <c r="G25" s="211"/>
      <c r="H25" s="211"/>
      <c r="I25" s="211"/>
      <c r="J25" s="212"/>
    </row>
    <row r="26" spans="1:10" ht="14.45" customHeight="1">
      <c r="A26" s="210"/>
      <c r="B26" s="211"/>
      <c r="C26" s="211"/>
      <c r="D26" s="211"/>
      <c r="E26" s="211"/>
      <c r="F26" s="211"/>
      <c r="G26" s="211"/>
      <c r="H26" s="211"/>
      <c r="I26" s="211"/>
      <c r="J26" s="212"/>
    </row>
    <row r="27" spans="1:10" ht="14.45" customHeight="1">
      <c r="A27" s="210"/>
      <c r="B27" s="211"/>
      <c r="C27" s="211"/>
      <c r="D27" s="211"/>
      <c r="E27" s="211"/>
      <c r="F27" s="211"/>
      <c r="G27" s="211"/>
      <c r="H27" s="211"/>
      <c r="I27" s="211"/>
      <c r="J27" s="212"/>
    </row>
    <row r="28" spans="1:10" ht="14.45" customHeight="1">
      <c r="A28" s="210"/>
      <c r="B28" s="211"/>
      <c r="C28" s="211"/>
      <c r="D28" s="211"/>
      <c r="E28" s="211"/>
      <c r="F28" s="211"/>
      <c r="G28" s="211"/>
      <c r="H28" s="211"/>
      <c r="I28" s="211"/>
      <c r="J28" s="212"/>
    </row>
    <row r="29" spans="1:10" ht="14.45" customHeight="1">
      <c r="A29" s="210"/>
      <c r="B29" s="211"/>
      <c r="C29" s="211"/>
      <c r="D29" s="211"/>
      <c r="E29" s="211"/>
      <c r="F29" s="211"/>
      <c r="G29" s="211"/>
      <c r="H29" s="211"/>
      <c r="I29" s="211"/>
      <c r="J29" s="212"/>
    </row>
    <row r="30" spans="1:10">
      <c r="A30" s="24"/>
      <c r="J30" s="25"/>
    </row>
    <row r="31" spans="1:10">
      <c r="A31" s="229" t="s">
        <v>404</v>
      </c>
      <c r="B31" s="230"/>
      <c r="C31" s="230"/>
      <c r="D31" s="230"/>
      <c r="E31" s="230"/>
      <c r="F31" s="230"/>
      <c r="G31" s="230"/>
      <c r="H31" s="230"/>
      <c r="I31" s="230"/>
      <c r="J31" s="231"/>
    </row>
    <row r="32" spans="1:10">
      <c r="A32" s="197" t="s">
        <v>405</v>
      </c>
      <c r="B32" s="199" t="s">
        <v>406</v>
      </c>
      <c r="C32" s="201"/>
      <c r="D32" s="201"/>
      <c r="E32" s="203" t="str">
        <f>IF(OR(ISBLANK(A34)=TRUE,ISBLANK(B34)=TRUE,ISBLANK(A35)=TRUE,ISBLANK(B35)=TRUE),"THIS AREA IS MANDATORY; you must fill it out.","")</f>
        <v>THIS AREA IS MANDATORY; you must fill it out.</v>
      </c>
      <c r="F32" s="203"/>
      <c r="G32" s="203"/>
      <c r="H32" s="203"/>
      <c r="I32" s="203"/>
      <c r="J32" s="204"/>
    </row>
    <row r="33" spans="1:10">
      <c r="A33" s="198"/>
      <c r="B33" s="200"/>
      <c r="C33" s="202"/>
      <c r="D33" s="202"/>
      <c r="E33" s="205"/>
      <c r="F33" s="205"/>
      <c r="G33" s="205"/>
      <c r="H33" s="205"/>
      <c r="I33" s="205"/>
      <c r="J33" s="206"/>
    </row>
    <row r="34" spans="1:10">
      <c r="A34" s="41"/>
      <c r="B34" s="182"/>
      <c r="C34" s="182"/>
      <c r="D34" s="182"/>
      <c r="E34" s="182"/>
      <c r="F34" s="182"/>
      <c r="G34" s="182"/>
      <c r="H34" s="182"/>
      <c r="I34" s="182"/>
      <c r="J34" s="183"/>
    </row>
    <row r="35" spans="1:10">
      <c r="A35" s="41"/>
      <c r="B35" s="182"/>
      <c r="C35" s="182"/>
      <c r="D35" s="182"/>
      <c r="E35" s="182"/>
      <c r="F35" s="182"/>
      <c r="G35" s="182"/>
      <c r="H35" s="182"/>
      <c r="I35" s="182"/>
      <c r="J35" s="183"/>
    </row>
    <row r="36" spans="1:10">
      <c r="A36" s="42" t="s">
        <v>407</v>
      </c>
      <c r="B36" s="43" t="s">
        <v>408</v>
      </c>
      <c r="J36" s="25"/>
    </row>
    <row r="37" spans="1:10">
      <c r="A37" s="37"/>
      <c r="B37" s="36"/>
      <c r="C37" s="36"/>
      <c r="D37" s="36"/>
      <c r="E37" s="36"/>
      <c r="F37" s="36"/>
      <c r="G37" s="36"/>
      <c r="H37" s="36"/>
      <c r="I37" s="36"/>
      <c r="J37" s="44"/>
    </row>
    <row r="38" spans="1:10">
      <c r="A38" s="232" t="s">
        <v>409</v>
      </c>
      <c r="B38" s="233"/>
      <c r="C38" s="233"/>
      <c r="D38" s="233"/>
      <c r="E38" s="234" t="str">
        <f>IF(ISBLANK(A39)=TRUE,"THIS AREA IS MANDATORY; you must fill it out.","")</f>
        <v>THIS AREA IS MANDATORY; you must fill it out.</v>
      </c>
      <c r="F38" s="234"/>
      <c r="G38" s="234"/>
      <c r="H38" s="234"/>
      <c r="I38" s="234"/>
      <c r="J38" s="235"/>
    </row>
    <row r="39" spans="1:10">
      <c r="A39" s="223"/>
      <c r="B39" s="224"/>
      <c r="C39" s="224"/>
      <c r="D39" s="224"/>
      <c r="E39" s="224"/>
      <c r="F39" s="224"/>
      <c r="G39" s="224"/>
      <c r="H39" s="224"/>
      <c r="I39" s="224"/>
      <c r="J39" s="225"/>
    </row>
    <row r="40" spans="1:10">
      <c r="A40" s="223"/>
      <c r="B40" s="224"/>
      <c r="C40" s="224"/>
      <c r="D40" s="224"/>
      <c r="E40" s="224"/>
      <c r="F40" s="224"/>
      <c r="G40" s="224"/>
      <c r="H40" s="224"/>
      <c r="I40" s="224"/>
      <c r="J40" s="225"/>
    </row>
    <row r="41" spans="1:10">
      <c r="A41" s="223"/>
      <c r="B41" s="224"/>
      <c r="C41" s="224"/>
      <c r="D41" s="224"/>
      <c r="E41" s="224"/>
      <c r="F41" s="224"/>
      <c r="G41" s="224"/>
      <c r="H41" s="224"/>
      <c r="I41" s="224"/>
      <c r="J41" s="225"/>
    </row>
    <row r="42" spans="1:10">
      <c r="A42" s="223"/>
      <c r="B42" s="224"/>
      <c r="C42" s="224"/>
      <c r="D42" s="224"/>
      <c r="E42" s="224"/>
      <c r="F42" s="224"/>
      <c r="G42" s="224"/>
      <c r="H42" s="224"/>
      <c r="I42" s="224"/>
      <c r="J42" s="225"/>
    </row>
    <row r="43" spans="1:10">
      <c r="A43" s="223"/>
      <c r="B43" s="224"/>
      <c r="C43" s="224"/>
      <c r="D43" s="224"/>
      <c r="E43" s="224"/>
      <c r="F43" s="224"/>
      <c r="G43" s="224"/>
      <c r="H43" s="224"/>
      <c r="I43" s="224"/>
      <c r="J43" s="225"/>
    </row>
    <row r="44" spans="1:10">
      <c r="A44" s="223"/>
      <c r="B44" s="224"/>
      <c r="C44" s="224"/>
      <c r="D44" s="224"/>
      <c r="E44" s="224"/>
      <c r="F44" s="224"/>
      <c r="G44" s="224"/>
      <c r="H44" s="224"/>
      <c r="I44" s="224"/>
      <c r="J44" s="225"/>
    </row>
    <row r="45" spans="1:10">
      <c r="A45" s="223"/>
      <c r="B45" s="224"/>
      <c r="C45" s="224"/>
      <c r="D45" s="224"/>
      <c r="E45" s="224"/>
      <c r="F45" s="224"/>
      <c r="G45" s="224"/>
      <c r="H45" s="224"/>
      <c r="I45" s="224"/>
      <c r="J45" s="225"/>
    </row>
    <row r="46" spans="1:10" ht="15.75" thickBot="1">
      <c r="A46" s="226"/>
      <c r="B46" s="227"/>
      <c r="C46" s="227"/>
      <c r="D46" s="227"/>
      <c r="E46" s="227"/>
      <c r="F46" s="227"/>
      <c r="G46" s="227"/>
      <c r="H46" s="227"/>
      <c r="I46" s="227"/>
      <c r="J46" s="228"/>
    </row>
    <row r="47" spans="1:10">
      <c r="A47" s="24"/>
      <c r="J47" s="25"/>
    </row>
    <row r="48" spans="1:10" ht="15.75" thickBot="1">
      <c r="A48" s="24"/>
      <c r="J48" s="25"/>
    </row>
    <row r="49" spans="1:10" ht="21">
      <c r="A49" s="21" t="s">
        <v>266</v>
      </c>
      <c r="B49" s="22"/>
      <c r="C49" s="22"/>
      <c r="D49" s="22"/>
      <c r="E49" s="22"/>
      <c r="F49" s="22"/>
      <c r="G49" s="22"/>
      <c r="H49" s="22"/>
      <c r="I49" s="22"/>
      <c r="J49" s="23"/>
    </row>
    <row r="50" spans="1:10">
      <c r="A50" s="223"/>
      <c r="B50" s="224"/>
      <c r="C50" s="224"/>
      <c r="D50" s="224"/>
      <c r="E50" s="224"/>
      <c r="F50" s="224"/>
      <c r="G50" s="224"/>
      <c r="H50" s="224"/>
      <c r="I50" s="224"/>
      <c r="J50" s="225"/>
    </row>
    <row r="51" spans="1:10">
      <c r="A51" s="223"/>
      <c r="B51" s="224"/>
      <c r="C51" s="224"/>
      <c r="D51" s="224"/>
      <c r="E51" s="224"/>
      <c r="F51" s="224"/>
      <c r="G51" s="224"/>
      <c r="H51" s="224"/>
      <c r="I51" s="224"/>
      <c r="J51" s="225"/>
    </row>
    <row r="52" spans="1:10">
      <c r="A52" s="223"/>
      <c r="B52" s="224"/>
      <c r="C52" s="224"/>
      <c r="D52" s="224"/>
      <c r="E52" s="224"/>
      <c r="F52" s="224"/>
      <c r="G52" s="224"/>
      <c r="H52" s="224"/>
      <c r="I52" s="224"/>
      <c r="J52" s="225"/>
    </row>
    <row r="53" spans="1:10">
      <c r="A53" s="223"/>
      <c r="B53" s="224"/>
      <c r="C53" s="224"/>
      <c r="D53" s="224"/>
      <c r="E53" s="224"/>
      <c r="F53" s="224"/>
      <c r="G53" s="224"/>
      <c r="H53" s="224"/>
      <c r="I53" s="224"/>
      <c r="J53" s="225"/>
    </row>
    <row r="54" spans="1:10">
      <c r="A54" s="223"/>
      <c r="B54" s="224"/>
      <c r="C54" s="224"/>
      <c r="D54" s="224"/>
      <c r="E54" s="224"/>
      <c r="F54" s="224"/>
      <c r="G54" s="224"/>
      <c r="H54" s="224"/>
      <c r="I54" s="224"/>
      <c r="J54" s="225"/>
    </row>
    <row r="55" spans="1:10">
      <c r="A55" s="223"/>
      <c r="B55" s="224"/>
      <c r="C55" s="224"/>
      <c r="D55" s="224"/>
      <c r="E55" s="224"/>
      <c r="F55" s="224"/>
      <c r="G55" s="224"/>
      <c r="H55" s="224"/>
      <c r="I55" s="224"/>
      <c r="J55" s="225"/>
    </row>
    <row r="56" spans="1:10">
      <c r="A56" s="223"/>
      <c r="B56" s="224"/>
      <c r="C56" s="224"/>
      <c r="D56" s="224"/>
      <c r="E56" s="224"/>
      <c r="F56" s="224"/>
      <c r="G56" s="224"/>
      <c r="H56" s="224"/>
      <c r="I56" s="224"/>
      <c r="J56" s="225"/>
    </row>
    <row r="57" spans="1:10" ht="15.75" thickBot="1">
      <c r="A57" s="226"/>
      <c r="B57" s="227"/>
      <c r="C57" s="227"/>
      <c r="D57" s="227"/>
      <c r="E57" s="227"/>
      <c r="F57" s="227"/>
      <c r="G57" s="227"/>
      <c r="H57" s="227"/>
      <c r="I57" s="227"/>
      <c r="J57" s="228"/>
    </row>
    <row r="58" spans="1:10">
      <c r="A58" s="24"/>
      <c r="J58" s="25"/>
    </row>
    <row r="59" spans="1:10" ht="15.75" thickBot="1">
      <c r="A59" s="24"/>
      <c r="J59" s="25"/>
    </row>
    <row r="60" spans="1:10" ht="21">
      <c r="A60" s="45" t="s">
        <v>267</v>
      </c>
      <c r="B60" s="46"/>
      <c r="C60" s="46"/>
      <c r="D60" s="46"/>
      <c r="E60" s="46"/>
      <c r="F60" s="46"/>
      <c r="G60" s="46"/>
      <c r="H60" s="47"/>
      <c r="I60" s="48" t="s">
        <v>269</v>
      </c>
      <c r="J60" s="49"/>
    </row>
    <row r="61" spans="1:10">
      <c r="A61" s="26" t="s">
        <v>268</v>
      </c>
      <c r="J61" s="25"/>
    </row>
    <row r="62" spans="1:10">
      <c r="A62" s="223"/>
      <c r="B62" s="224"/>
      <c r="C62" s="224"/>
      <c r="D62" s="224"/>
      <c r="E62" s="224"/>
      <c r="F62" s="224"/>
      <c r="G62" s="224"/>
      <c r="H62" s="224"/>
      <c r="I62" s="224"/>
      <c r="J62" s="225"/>
    </row>
    <row r="63" spans="1:10">
      <c r="A63" s="223"/>
      <c r="B63" s="224"/>
      <c r="C63" s="224"/>
      <c r="D63" s="224"/>
      <c r="E63" s="224"/>
      <c r="F63" s="224"/>
      <c r="G63" s="224"/>
      <c r="H63" s="224"/>
      <c r="I63" s="224"/>
      <c r="J63" s="225"/>
    </row>
    <row r="64" spans="1:10">
      <c r="A64" s="223"/>
      <c r="B64" s="224"/>
      <c r="C64" s="224"/>
      <c r="D64" s="224"/>
      <c r="E64" s="224"/>
      <c r="F64" s="224"/>
      <c r="G64" s="224"/>
      <c r="H64" s="224"/>
      <c r="I64" s="224"/>
      <c r="J64" s="225"/>
    </row>
    <row r="65" spans="1:10">
      <c r="A65" s="223"/>
      <c r="B65" s="224"/>
      <c r="C65" s="224"/>
      <c r="D65" s="224"/>
      <c r="E65" s="224"/>
      <c r="F65" s="224"/>
      <c r="G65" s="224"/>
      <c r="H65" s="224"/>
      <c r="I65" s="224"/>
      <c r="J65" s="225"/>
    </row>
    <row r="66" spans="1:10">
      <c r="A66" s="223"/>
      <c r="B66" s="224"/>
      <c r="C66" s="224"/>
      <c r="D66" s="224"/>
      <c r="E66" s="224"/>
      <c r="F66" s="224"/>
      <c r="G66" s="224"/>
      <c r="H66" s="224"/>
      <c r="I66" s="224"/>
      <c r="J66" s="225"/>
    </row>
    <row r="67" spans="1:10">
      <c r="A67" s="223"/>
      <c r="B67" s="224"/>
      <c r="C67" s="224"/>
      <c r="D67" s="224"/>
      <c r="E67" s="224"/>
      <c r="F67" s="224"/>
      <c r="G67" s="224"/>
      <c r="H67" s="224"/>
      <c r="I67" s="224"/>
      <c r="J67" s="225"/>
    </row>
    <row r="68" spans="1:10">
      <c r="A68" s="223"/>
      <c r="B68" s="224"/>
      <c r="C68" s="224"/>
      <c r="D68" s="224"/>
      <c r="E68" s="224"/>
      <c r="F68" s="224"/>
      <c r="G68" s="224"/>
      <c r="H68" s="224"/>
      <c r="I68" s="224"/>
      <c r="J68" s="225"/>
    </row>
    <row r="69" spans="1:10" ht="15.75" thickBot="1">
      <c r="A69" s="226"/>
      <c r="B69" s="227"/>
      <c r="C69" s="227"/>
      <c r="D69" s="227"/>
      <c r="E69" s="227"/>
      <c r="F69" s="227"/>
      <c r="G69" s="227"/>
      <c r="H69" s="227"/>
      <c r="I69" s="227"/>
      <c r="J69" s="228"/>
    </row>
    <row r="70" spans="1:10">
      <c r="A70" s="24"/>
      <c r="J70" s="25"/>
    </row>
    <row r="71" spans="1:10" ht="15.75" thickBot="1">
      <c r="A71" s="24"/>
      <c r="J71" s="25"/>
    </row>
    <row r="72" spans="1:10" ht="21">
      <c r="A72" s="213" t="s">
        <v>491</v>
      </c>
      <c r="B72" s="214"/>
      <c r="C72" s="214"/>
      <c r="D72" s="214"/>
      <c r="E72" s="214"/>
      <c r="F72" s="214"/>
      <c r="G72" s="214"/>
      <c r="H72" s="215"/>
      <c r="I72" s="102" t="s">
        <v>269</v>
      </c>
      <c r="J72" s="49"/>
    </row>
    <row r="73" spans="1:10" ht="15.75" thickBot="1">
      <c r="A73" s="216" t="s">
        <v>492</v>
      </c>
      <c r="B73" s="217"/>
      <c r="C73" s="217"/>
      <c r="D73" s="217"/>
      <c r="E73" s="217"/>
      <c r="F73" s="217"/>
      <c r="G73" s="218" t="s">
        <v>478</v>
      </c>
      <c r="H73" s="219"/>
      <c r="I73" s="220"/>
      <c r="J73" s="221"/>
    </row>
  </sheetData>
  <sheetProtection algorithmName="SHA-512" hashValue="THK6B5UlWvjIsyVj0gVnhd7LoY1IDnYNnKPPZRYF9S+8MlRttSthon94ogdzUBgZLXcyJZHT9hoiEhH+IEE3Jg==" saltValue="j6Jj/Yr41bNykE/bM3RtTw==" spinCount="100000" sheet="1" objects="1" scenarios="1" selectLockedCells="1"/>
  <mergeCells count="27">
    <mergeCell ref="A72:H72"/>
    <mergeCell ref="A73:F73"/>
    <mergeCell ref="G73:H73"/>
    <mergeCell ref="I73:J73"/>
    <mergeCell ref="H13:I13"/>
    <mergeCell ref="A62:J69"/>
    <mergeCell ref="A31:J31"/>
    <mergeCell ref="A39:J46"/>
    <mergeCell ref="A50:J57"/>
    <mergeCell ref="A38:D38"/>
    <mergeCell ref="E38:J38"/>
    <mergeCell ref="A3:J6"/>
    <mergeCell ref="B34:J34"/>
    <mergeCell ref="B35:J35"/>
    <mergeCell ref="A1:J1"/>
    <mergeCell ref="A2:J2"/>
    <mergeCell ref="B8:J8"/>
    <mergeCell ref="B9:J9"/>
    <mergeCell ref="B10:J10"/>
    <mergeCell ref="B11:J11"/>
    <mergeCell ref="E14:J14"/>
    <mergeCell ref="A32:A33"/>
    <mergeCell ref="B32:B33"/>
    <mergeCell ref="C32:D33"/>
    <mergeCell ref="E32:J33"/>
    <mergeCell ref="A16:J16"/>
    <mergeCell ref="A17:J29"/>
  </mergeCells>
  <dataValidations count="8">
    <dataValidation type="date" allowBlank="1" showInputMessage="1" showErrorMessage="1" sqref="B12:B13 J13" xr:uid="{00000000-0002-0000-0200-000000000000}">
      <formula1>32874</formula1>
      <formula2>54789</formula2>
    </dataValidation>
    <dataValidation type="textLength" operator="lessThan" allowBlank="1" showInputMessage="1" showErrorMessage="1" sqref="A62:J69" xr:uid="{00000000-0002-0000-0200-000001000000}">
      <formula1>501</formula1>
    </dataValidation>
    <dataValidation type="textLength" operator="lessThan" allowBlank="1" showInputMessage="1" showErrorMessage="1" promptTitle="Mandatory" prompt="FIeld must be filled." sqref="A39:J46" xr:uid="{00000000-0002-0000-0200-000002000000}">
      <formula1>501</formula1>
    </dataValidation>
    <dataValidation type="textLength" operator="lessThan" allowBlank="1" showInputMessage="1" showErrorMessage="1" promptTitle="Mandatory" prompt="Field must be filled." sqref="B34:J35" xr:uid="{00000000-0002-0000-0200-000003000000}">
      <formula1>76</formula1>
    </dataValidation>
    <dataValidation type="whole" allowBlank="1" showInputMessage="1" showErrorMessage="1" promptTitle="Mandatory" prompt="Field must be filled." sqref="A35" xr:uid="{00000000-0002-0000-0200-000004000000}">
      <formula1>0</formula1>
      <formula2>99999</formula2>
    </dataValidation>
    <dataValidation type="whole" allowBlank="1" showInputMessage="1" showErrorMessage="1" promptTitle="Mandatory" prompt="Field must be filled._x000a_" sqref="A34" xr:uid="{00000000-0002-0000-0200-000005000000}">
      <formula1>0</formula1>
      <formula2>99999</formula2>
    </dataValidation>
    <dataValidation type="textLength" operator="lessThan" allowBlank="1" showInputMessage="1" showErrorMessage="1" promptTitle="Mandatory" prompt="Field must be filled." sqref="A17:J29" xr:uid="{00000000-0002-0000-0200-000006000000}">
      <formula1>1001</formula1>
    </dataValidation>
    <dataValidation type="whole" allowBlank="1" showErrorMessage="1" errorTitle="Student number error." error="Please insert your current 6-digit student number. (e.g. 210000)" sqref="I73:J73" xr:uid="{00000000-0002-0000-0200-000007000000}">
      <formula1>160000</formula1>
      <formula2>290000</formula2>
    </dataValidation>
  </dataValidations>
  <hyperlinks>
    <hyperlink ref="B36" r:id="rId1" xr:uid="{00000000-0004-0000-0200-000000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Countries!$H$5:$H$6</xm:f>
          </x14:formula1>
          <xm:sqref>J60 J72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42578125" bestFit="1" customWidth="1"/>
  </cols>
  <sheetData>
    <row r="1" spans="1:11">
      <c r="A1" s="242" t="s">
        <v>461</v>
      </c>
      <c r="B1" s="243"/>
      <c r="C1" s="243"/>
      <c r="D1" s="243"/>
      <c r="E1" s="243"/>
      <c r="F1" s="243"/>
      <c r="G1" s="243"/>
      <c r="H1" s="243"/>
      <c r="I1" s="243"/>
      <c r="J1" s="243"/>
      <c r="K1" s="244"/>
    </row>
    <row r="2" spans="1:11">
      <c r="A2" s="245"/>
      <c r="B2" s="246"/>
      <c r="C2" s="246"/>
      <c r="D2" s="246"/>
      <c r="E2" s="246"/>
      <c r="F2" s="246"/>
      <c r="G2" s="246"/>
      <c r="H2" s="246"/>
      <c r="I2" s="246"/>
      <c r="J2" s="246"/>
      <c r="K2" s="247"/>
    </row>
    <row r="3" spans="1:11" ht="26.25" customHeight="1">
      <c r="A3" s="248" t="s">
        <v>462</v>
      </c>
      <c r="B3" s="249"/>
      <c r="C3" s="249"/>
      <c r="D3" s="249"/>
      <c r="E3" s="249"/>
      <c r="F3" s="249"/>
      <c r="G3" s="249"/>
      <c r="H3" s="249"/>
      <c r="I3" s="249"/>
      <c r="J3" s="249"/>
      <c r="K3" s="250"/>
    </row>
    <row r="4" spans="1:11" ht="15.75" thickBot="1">
      <c r="A4" s="251" t="s">
        <v>463</v>
      </c>
      <c r="B4" s="252"/>
      <c r="C4" s="252"/>
      <c r="D4" s="252"/>
      <c r="E4" s="252"/>
      <c r="F4" s="252"/>
      <c r="G4" s="252"/>
      <c r="H4" s="252"/>
      <c r="I4" s="252"/>
      <c r="J4" s="252"/>
      <c r="K4" s="253"/>
    </row>
    <row r="5" spans="1:11" ht="18.75" customHeight="1">
      <c r="A5" s="81" t="s">
        <v>464</v>
      </c>
      <c r="B5" s="82"/>
      <c r="C5" s="82"/>
      <c r="D5" s="82"/>
      <c r="E5" s="82"/>
      <c r="F5" s="82"/>
      <c r="G5" s="82"/>
      <c r="H5" s="82"/>
      <c r="I5" s="82"/>
      <c r="J5" s="82"/>
      <c r="K5" s="83"/>
    </row>
    <row r="6" spans="1:11">
      <c r="A6" s="84" t="s">
        <v>465</v>
      </c>
      <c r="B6" s="85"/>
      <c r="C6" s="85"/>
      <c r="D6" s="85"/>
      <c r="E6" s="85"/>
      <c r="F6" s="85"/>
      <c r="G6" s="85"/>
      <c r="H6" s="85"/>
      <c r="I6" s="85"/>
      <c r="J6" s="85"/>
      <c r="K6" s="86"/>
    </row>
    <row r="7" spans="1:11">
      <c r="A7" s="84" t="s">
        <v>466</v>
      </c>
      <c r="B7" s="254"/>
      <c r="C7" s="254"/>
      <c r="D7" s="254"/>
      <c r="E7" s="254"/>
      <c r="F7" s="254"/>
      <c r="G7" s="254"/>
      <c r="H7" s="254"/>
      <c r="I7" s="254"/>
      <c r="J7" s="254"/>
      <c r="K7" s="255"/>
    </row>
    <row r="8" spans="1:11">
      <c r="A8" s="87"/>
      <c r="K8" s="88"/>
    </row>
    <row r="9" spans="1:11">
      <c r="A9" s="101" t="s">
        <v>467</v>
      </c>
      <c r="B9" s="259"/>
      <c r="C9" s="260"/>
      <c r="D9" s="260"/>
      <c r="E9" s="260"/>
      <c r="F9" s="260"/>
      <c r="G9" s="260"/>
      <c r="H9" s="260"/>
      <c r="I9" s="260"/>
      <c r="J9" s="260"/>
      <c r="K9" s="261"/>
    </row>
    <row r="10" spans="1:11">
      <c r="A10" s="84" t="s">
        <v>477</v>
      </c>
      <c r="B10" s="256"/>
      <c r="C10" s="257"/>
      <c r="D10" s="257"/>
      <c r="E10" s="257"/>
      <c r="F10" s="257"/>
      <c r="G10" s="257"/>
      <c r="H10" s="257"/>
      <c r="I10" s="257"/>
      <c r="J10" s="257"/>
      <c r="K10" s="258"/>
    </row>
    <row r="11" spans="1:11">
      <c r="A11" s="87"/>
      <c r="K11" s="88"/>
    </row>
    <row r="12" spans="1:11">
      <c r="A12" s="84" t="s">
        <v>468</v>
      </c>
      <c r="B12" s="89"/>
      <c r="C12" s="85"/>
      <c r="D12" s="85"/>
      <c r="E12" s="85"/>
      <c r="F12" s="85"/>
      <c r="G12" s="85"/>
      <c r="H12" s="85"/>
      <c r="I12" s="85"/>
      <c r="J12" s="85"/>
      <c r="K12" s="86"/>
    </row>
    <row r="13" spans="1:11">
      <c r="A13" s="84" t="s">
        <v>469</v>
      </c>
      <c r="B13" s="256"/>
      <c r="C13" s="257"/>
      <c r="D13" s="257"/>
      <c r="E13" s="257"/>
      <c r="F13" s="257"/>
      <c r="G13" s="257"/>
      <c r="H13" s="257"/>
      <c r="I13" s="257"/>
      <c r="J13" s="257"/>
      <c r="K13" s="258"/>
    </row>
    <row r="14" spans="1:11">
      <c r="A14" s="87"/>
      <c r="K14" s="88"/>
    </row>
    <row r="15" spans="1:11" ht="28.5" customHeight="1">
      <c r="A15" s="90" t="s">
        <v>470</v>
      </c>
      <c r="B15" s="236"/>
      <c r="C15" s="237"/>
      <c r="D15" s="237"/>
      <c r="E15" s="237"/>
      <c r="F15" s="237"/>
      <c r="G15" s="237"/>
      <c r="H15" s="237"/>
      <c r="I15" s="237"/>
      <c r="J15" s="237"/>
      <c r="K15" s="238"/>
    </row>
    <row r="16" spans="1:11" ht="15.75" thickBot="1">
      <c r="A16" s="91"/>
      <c r="B16" s="92"/>
      <c r="C16" s="92"/>
      <c r="D16" s="92"/>
      <c r="E16" s="92"/>
      <c r="F16" s="92"/>
      <c r="G16" s="92"/>
      <c r="H16" s="92"/>
      <c r="I16" s="92"/>
      <c r="J16" s="92"/>
      <c r="K16" s="93"/>
    </row>
    <row r="17" spans="1:11" ht="18" customHeight="1">
      <c r="A17" s="94" t="s">
        <v>471</v>
      </c>
      <c r="B17" s="95"/>
      <c r="C17" s="95"/>
      <c r="D17" s="95"/>
      <c r="E17" s="95"/>
      <c r="F17" s="95"/>
      <c r="G17" s="95"/>
      <c r="H17" s="95"/>
      <c r="I17" s="95"/>
      <c r="J17" s="95"/>
      <c r="K17" s="96"/>
    </row>
    <row r="18" spans="1:11" ht="57.75" customHeight="1" thickBot="1">
      <c r="A18" s="97" t="s">
        <v>472</v>
      </c>
      <c r="B18" s="239"/>
      <c r="C18" s="240"/>
      <c r="D18" s="240"/>
      <c r="E18" s="240"/>
      <c r="F18" s="240"/>
      <c r="G18" s="240"/>
      <c r="H18" s="240"/>
      <c r="I18" s="240"/>
      <c r="J18" s="240"/>
      <c r="K18" s="241"/>
    </row>
  </sheetData>
  <sheetProtection algorithmName="SHA-512" hashValue="ZSjL2cKfRIvqpaW1w+qEt0tD1wpvOKZ7k0uUkh89818dLOXHJFU2KeIVCOFvuXpHKTzlSYJUNr5IlTBv7dZnGA==" saltValue="BrU9zeznCcKQfkHOpG44UQ=="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23"/>
  <sheetViews>
    <sheetView workbookViewId="0">
      <selection activeCell="A8" sqref="A8"/>
    </sheetView>
  </sheetViews>
  <sheetFormatPr defaultColWidth="8.85546875" defaultRowHeight="15"/>
  <cols>
    <col min="1" max="1" width="55.42578125" bestFit="1" customWidth="1"/>
    <col min="2" max="2" width="8.7109375" bestFit="1" customWidth="1"/>
    <col min="3" max="3" width="54" bestFit="1" customWidth="1"/>
    <col min="4" max="5" width="4.42578125" bestFit="1" customWidth="1"/>
    <col min="6" max="6" width="7.140625" customWidth="1"/>
    <col min="7" max="7" width="8.140625" customWidth="1"/>
    <col min="8" max="8" width="7.7109375" customWidth="1"/>
    <col min="9" max="9" width="10" customWidth="1"/>
    <col min="10" max="10" width="15.28515625" customWidth="1"/>
    <col min="11" max="11" width="6.28515625" customWidth="1"/>
    <col min="12" max="12" width="83.42578125" bestFit="1" customWidth="1"/>
  </cols>
  <sheetData>
    <row r="1" spans="1:12" ht="28.5">
      <c r="A1" s="166" t="s">
        <v>459</v>
      </c>
      <c r="B1" s="166"/>
      <c r="C1" s="166"/>
      <c r="D1" s="166"/>
      <c r="E1" s="166"/>
      <c r="F1" s="166"/>
      <c r="G1" s="166"/>
      <c r="H1" s="166"/>
      <c r="I1" s="166"/>
      <c r="J1" s="166"/>
      <c r="K1" s="166"/>
      <c r="L1" s="54"/>
    </row>
    <row r="2" spans="1:12" ht="8.25" customHeight="1">
      <c r="A2" s="166"/>
      <c r="B2" s="166"/>
      <c r="C2" s="166"/>
      <c r="D2" s="166"/>
      <c r="E2" s="166"/>
      <c r="F2" s="166"/>
      <c r="G2" s="166"/>
      <c r="H2" s="166"/>
      <c r="I2" s="166"/>
      <c r="J2" s="166"/>
      <c r="K2" s="166"/>
      <c r="L2" s="54"/>
    </row>
    <row r="3" spans="1:12" ht="44.25" customHeight="1">
      <c r="A3" s="267" t="s">
        <v>460</v>
      </c>
      <c r="B3" s="268"/>
      <c r="C3" s="268"/>
      <c r="D3" s="268"/>
      <c r="E3" s="268"/>
      <c r="F3" s="268"/>
      <c r="G3" s="268"/>
      <c r="H3" s="268"/>
      <c r="I3" s="268"/>
      <c r="J3" s="268"/>
      <c r="K3" s="268"/>
      <c r="L3" s="7"/>
    </row>
    <row r="4" spans="1:12" ht="15.75">
      <c r="A4" s="55" t="s">
        <v>393</v>
      </c>
      <c r="B4" s="28"/>
      <c r="C4" s="28"/>
      <c r="D4" s="28"/>
      <c r="E4" s="28"/>
      <c r="F4" s="28"/>
      <c r="G4" s="28"/>
      <c r="H4" s="28"/>
      <c r="I4" s="28"/>
      <c r="J4" s="28"/>
      <c r="K4" s="28"/>
      <c r="L4" s="28"/>
    </row>
    <row r="5" spans="1:12">
      <c r="A5" s="7" t="s">
        <v>287</v>
      </c>
      <c r="B5" s="168" t="s">
        <v>412</v>
      </c>
      <c r="C5" s="168"/>
      <c r="D5" s="168"/>
      <c r="E5" s="168"/>
      <c r="F5" s="168"/>
      <c r="G5" s="168"/>
      <c r="H5" s="168"/>
      <c r="I5" s="168"/>
      <c r="J5" s="168"/>
      <c r="K5" s="168"/>
      <c r="L5" s="9" t="s">
        <v>413</v>
      </c>
    </row>
    <row r="6" spans="1:12">
      <c r="A6" s="7" t="s">
        <v>285</v>
      </c>
      <c r="B6" s="168" t="s">
        <v>66</v>
      </c>
      <c r="C6" s="168"/>
      <c r="D6" s="168"/>
      <c r="E6" s="168"/>
      <c r="F6" s="168"/>
      <c r="G6" s="168"/>
      <c r="H6" s="168"/>
      <c r="I6" s="168"/>
      <c r="J6" s="168"/>
      <c r="K6" s="168"/>
      <c r="L6" s="9" t="s">
        <v>414</v>
      </c>
    </row>
    <row r="7" spans="1:12">
      <c r="A7" s="7" t="s">
        <v>286</v>
      </c>
      <c r="B7" s="168" t="s">
        <v>415</v>
      </c>
      <c r="C7" s="168"/>
      <c r="D7" s="168"/>
      <c r="E7" s="168"/>
      <c r="F7" s="168"/>
      <c r="G7" s="168"/>
      <c r="H7" s="168"/>
      <c r="I7" s="168"/>
      <c r="J7" s="168"/>
      <c r="K7" s="168"/>
      <c r="L7" s="9" t="s">
        <v>416</v>
      </c>
    </row>
    <row r="8" spans="1:12">
      <c r="A8" s="7"/>
      <c r="B8" s="7"/>
      <c r="C8" s="7"/>
      <c r="D8" s="7"/>
      <c r="E8" s="7"/>
      <c r="F8" s="7"/>
      <c r="G8" s="7"/>
      <c r="H8" s="7"/>
      <c r="I8" s="7"/>
      <c r="J8" s="7"/>
      <c r="K8" s="7"/>
      <c r="L8" s="7"/>
    </row>
    <row r="9" spans="1:12">
      <c r="A9" s="56" t="s">
        <v>392</v>
      </c>
      <c r="B9" s="7"/>
      <c r="C9" s="7"/>
      <c r="D9" s="7"/>
      <c r="E9" s="7"/>
      <c r="F9" s="7"/>
      <c r="G9" s="7"/>
      <c r="H9" s="7"/>
      <c r="I9" s="7"/>
      <c r="J9" s="7"/>
      <c r="K9" s="7"/>
      <c r="L9" s="7"/>
    </row>
    <row r="10" spans="1:12">
      <c r="A10" s="7" t="s">
        <v>280</v>
      </c>
      <c r="B10" s="168" t="s">
        <v>417</v>
      </c>
      <c r="C10" s="168"/>
      <c r="D10" s="168"/>
      <c r="E10" s="168"/>
      <c r="F10" s="168"/>
      <c r="G10" s="168"/>
      <c r="H10" s="168"/>
      <c r="I10" s="168"/>
      <c r="J10" s="168"/>
      <c r="K10" s="168"/>
      <c r="L10" s="10" t="s">
        <v>418</v>
      </c>
    </row>
    <row r="11" spans="1:12">
      <c r="A11" s="7" t="s">
        <v>288</v>
      </c>
      <c r="B11" s="1">
        <v>3</v>
      </c>
      <c r="C11" s="10" t="s">
        <v>419</v>
      </c>
      <c r="D11" s="7"/>
      <c r="E11" s="7"/>
      <c r="F11" s="8"/>
      <c r="G11" s="8"/>
      <c r="H11" s="7"/>
      <c r="I11" s="7"/>
      <c r="J11" s="7"/>
      <c r="K11" s="7"/>
      <c r="L11" s="7"/>
    </row>
    <row r="12" spans="1:12">
      <c r="A12" s="7" t="s">
        <v>284</v>
      </c>
      <c r="B12" s="1">
        <v>180</v>
      </c>
      <c r="C12" s="10" t="s">
        <v>420</v>
      </c>
      <c r="D12" s="7"/>
      <c r="E12" s="7"/>
      <c r="F12" s="8"/>
      <c r="G12" s="8"/>
      <c r="H12" s="10"/>
      <c r="I12" s="7"/>
      <c r="J12" s="7"/>
      <c r="K12" s="7"/>
      <c r="L12" s="7"/>
    </row>
    <row r="13" spans="1:12">
      <c r="A13" s="7"/>
      <c r="B13" s="7"/>
      <c r="C13" s="7"/>
      <c r="D13" s="7"/>
      <c r="E13" s="7"/>
      <c r="F13" s="7"/>
      <c r="G13" s="7"/>
      <c r="H13" s="7"/>
      <c r="I13" s="7"/>
      <c r="J13" s="7"/>
      <c r="K13" s="7"/>
      <c r="L13" s="7"/>
    </row>
    <row r="14" spans="1:12">
      <c r="A14" s="57" t="s">
        <v>391</v>
      </c>
      <c r="B14" s="7"/>
      <c r="C14" s="7"/>
      <c r="D14" s="7"/>
      <c r="E14" s="7"/>
      <c r="F14" s="7"/>
      <c r="G14" s="7"/>
      <c r="H14" s="7"/>
      <c r="I14" s="7"/>
      <c r="J14" s="7"/>
      <c r="K14" s="7"/>
      <c r="L14" s="7"/>
    </row>
    <row r="15" spans="1:12">
      <c r="A15" s="7" t="s">
        <v>281</v>
      </c>
      <c r="B15" s="1">
        <v>-3</v>
      </c>
      <c r="C15" s="10" t="s">
        <v>421</v>
      </c>
      <c r="D15" s="7"/>
      <c r="E15" s="7"/>
      <c r="F15" s="8"/>
      <c r="G15" s="8"/>
      <c r="H15" s="7"/>
      <c r="I15" s="262" t="s">
        <v>422</v>
      </c>
      <c r="J15" s="263"/>
      <c r="K15" s="14">
        <v>8.8000000000000007</v>
      </c>
      <c r="L15" s="58" t="s">
        <v>387</v>
      </c>
    </row>
    <row r="16" spans="1:12">
      <c r="A16" s="7" t="s">
        <v>282</v>
      </c>
      <c r="B16" s="59">
        <v>2</v>
      </c>
      <c r="C16" s="10" t="s">
        <v>423</v>
      </c>
      <c r="D16" s="7"/>
      <c r="E16" s="7"/>
      <c r="F16" s="8"/>
      <c r="G16" s="8"/>
      <c r="H16" s="7"/>
      <c r="I16" s="262" t="s">
        <v>263</v>
      </c>
      <c r="J16" s="263"/>
      <c r="K16" s="14">
        <v>8.8000000000000007</v>
      </c>
      <c r="L16" s="58" t="s">
        <v>388</v>
      </c>
    </row>
    <row r="17" spans="1:12">
      <c r="A17" s="7" t="s">
        <v>283</v>
      </c>
      <c r="B17" s="1">
        <v>12</v>
      </c>
      <c r="C17" s="10" t="s">
        <v>424</v>
      </c>
      <c r="D17" s="7"/>
      <c r="E17" s="7"/>
      <c r="F17" s="8"/>
      <c r="G17" s="7"/>
      <c r="H17" s="8"/>
      <c r="I17" s="262" t="s">
        <v>425</v>
      </c>
      <c r="J17" s="263"/>
      <c r="K17" s="14">
        <v>9.1</v>
      </c>
      <c r="L17" s="58" t="s">
        <v>389</v>
      </c>
    </row>
    <row r="18" spans="1:12">
      <c r="A18" s="8"/>
      <c r="B18" s="7"/>
      <c r="C18" s="10"/>
      <c r="D18" s="7"/>
      <c r="E18" s="7"/>
      <c r="F18" s="8"/>
      <c r="G18" s="8"/>
      <c r="H18" s="27"/>
      <c r="I18" s="7"/>
      <c r="J18" s="7"/>
      <c r="K18" s="7"/>
      <c r="L18" s="7"/>
    </row>
    <row r="19" spans="1:12" ht="15.75" thickBot="1">
      <c r="A19" s="7"/>
      <c r="B19" s="7"/>
      <c r="C19" s="7"/>
      <c r="D19" s="7"/>
      <c r="E19" s="7"/>
      <c r="F19" s="7"/>
      <c r="G19" s="7"/>
      <c r="H19" s="7"/>
      <c r="I19" s="7"/>
      <c r="J19" s="7"/>
      <c r="K19" s="7"/>
      <c r="L19" s="7"/>
    </row>
    <row r="20" spans="1:12" ht="16.5" thickTop="1" thickBot="1">
      <c r="A20" s="57" t="s">
        <v>390</v>
      </c>
      <c r="B20" s="7"/>
      <c r="C20" s="7"/>
      <c r="D20" s="264" t="s">
        <v>426</v>
      </c>
      <c r="E20" s="265"/>
      <c r="F20" s="265"/>
      <c r="G20" s="265"/>
      <c r="H20" s="265"/>
      <c r="I20" s="265"/>
      <c r="J20" s="266"/>
      <c r="K20" s="57"/>
      <c r="L20" s="7"/>
    </row>
    <row r="21" spans="1:12" ht="206.25" customHeight="1" thickBot="1">
      <c r="A21" s="60" t="s">
        <v>427</v>
      </c>
      <c r="B21" s="61" t="s">
        <v>428</v>
      </c>
      <c r="C21" s="61" t="s">
        <v>429</v>
      </c>
      <c r="D21" s="62" t="str">
        <f>[2]Setup!B5</f>
        <v>Mathematics</v>
      </c>
      <c r="E21" s="13" t="str">
        <f>[2]Setup!B6</f>
        <v>Physics</v>
      </c>
      <c r="F21" s="13" t="str">
        <f>[2]Setup!B7</f>
        <v>Statics, strength of materials incl. continuum mechanics</v>
      </c>
      <c r="G21" s="13" t="str">
        <f>[2]Setup!B8</f>
        <v>Fluid mechanics, engineering thermodynamics, and heat transfer</v>
      </c>
      <c r="H21" s="13" t="str">
        <f>[2]Setup!B9</f>
        <v>Materials science, and production technology</v>
      </c>
      <c r="I21" s="13" t="str">
        <f>[2]Setup!B10</f>
        <v>Engineering design methodology</v>
      </c>
      <c r="J21" s="63" t="str">
        <f>[2]Setup!B11</f>
        <v>Computer programming (MatLab, Python, C or similar to the DTU-course 02631/02632/02633 with MatLab or Python)</v>
      </c>
      <c r="K21" s="64" t="s">
        <v>4</v>
      </c>
      <c r="L21" s="7"/>
    </row>
    <row r="22" spans="1:12">
      <c r="A22" s="65" t="s">
        <v>258</v>
      </c>
      <c r="B22" s="7"/>
      <c r="C22" s="7"/>
      <c r="D22" s="66">
        <v>32.5</v>
      </c>
      <c r="E22" s="67">
        <v>10</v>
      </c>
      <c r="F22" s="67">
        <v>15</v>
      </c>
      <c r="G22" s="67">
        <v>10</v>
      </c>
      <c r="H22" s="67">
        <v>10</v>
      </c>
      <c r="I22" s="67">
        <v>20</v>
      </c>
      <c r="J22" s="68">
        <v>8.5</v>
      </c>
      <c r="K22" s="69">
        <v>0.36</v>
      </c>
      <c r="L22" s="7"/>
    </row>
    <row r="23" spans="1:12">
      <c r="A23" s="65" t="s">
        <v>259</v>
      </c>
      <c r="B23" s="7"/>
      <c r="C23" s="15">
        <v>8.4</v>
      </c>
      <c r="D23" s="70">
        <v>9.3000000000000007</v>
      </c>
      <c r="E23" s="71">
        <v>10</v>
      </c>
      <c r="F23" s="71">
        <v>8.6999999999999993</v>
      </c>
      <c r="G23" s="71">
        <v>7</v>
      </c>
      <c r="H23" s="71">
        <v>10</v>
      </c>
      <c r="I23" s="71">
        <v>10.5</v>
      </c>
      <c r="J23" s="72">
        <v>7</v>
      </c>
      <c r="K23" s="73">
        <v>8.3000000000000007</v>
      </c>
      <c r="L23" s="16" t="s">
        <v>430</v>
      </c>
    </row>
    <row r="24" spans="1:12">
      <c r="A24" s="1" t="s">
        <v>431</v>
      </c>
      <c r="B24" s="1">
        <v>20</v>
      </c>
      <c r="C24" s="3">
        <v>10</v>
      </c>
      <c r="D24" s="74">
        <v>100</v>
      </c>
      <c r="E24" s="1"/>
      <c r="F24" s="1"/>
      <c r="G24" s="1"/>
      <c r="H24" s="1"/>
      <c r="I24" s="1"/>
      <c r="J24" s="75"/>
      <c r="K24" s="76">
        <v>0</v>
      </c>
      <c r="L24" s="17" t="str">
        <f>IF(K24&lt;0,"ERROR! - distribution invalid (sum cannot exceed 100%)"," ")</f>
        <v xml:space="preserve"> </v>
      </c>
    </row>
    <row r="25" spans="1:12">
      <c r="A25" s="1" t="s">
        <v>432</v>
      </c>
      <c r="B25" s="1">
        <v>10</v>
      </c>
      <c r="C25" s="3">
        <v>10</v>
      </c>
      <c r="D25" s="74"/>
      <c r="E25" s="1">
        <v>100</v>
      </c>
      <c r="F25" s="1"/>
      <c r="G25" s="1"/>
      <c r="H25" s="1"/>
      <c r="I25" s="1"/>
      <c r="J25" s="75"/>
      <c r="K25" s="76">
        <v>0</v>
      </c>
      <c r="L25" s="17" t="str">
        <f t="shared" ref="L25:L88" si="0">IF(K25&lt;0,"ERROR! - distribution invalid (sum cannot exceed 100%)"," ")</f>
        <v xml:space="preserve"> </v>
      </c>
    </row>
    <row r="26" spans="1:12">
      <c r="A26" s="1" t="s">
        <v>433</v>
      </c>
      <c r="B26" s="1">
        <v>10</v>
      </c>
      <c r="C26" s="3">
        <v>4</v>
      </c>
      <c r="D26" s="74"/>
      <c r="E26" s="1"/>
      <c r="F26" s="1"/>
      <c r="G26" s="1"/>
      <c r="H26" s="1"/>
      <c r="I26" s="1"/>
      <c r="J26" s="75"/>
      <c r="K26" s="76">
        <v>100</v>
      </c>
      <c r="L26" s="17" t="str">
        <f t="shared" si="0"/>
        <v xml:space="preserve"> </v>
      </c>
    </row>
    <row r="27" spans="1:12">
      <c r="A27" s="1" t="s">
        <v>434</v>
      </c>
      <c r="B27" s="1">
        <v>10</v>
      </c>
      <c r="C27" s="3">
        <v>10</v>
      </c>
      <c r="D27" s="74"/>
      <c r="E27" s="1"/>
      <c r="F27" s="1"/>
      <c r="G27" s="1"/>
      <c r="H27" s="1">
        <v>100</v>
      </c>
      <c r="I27" s="1"/>
      <c r="J27" s="75"/>
      <c r="K27" s="76">
        <v>0</v>
      </c>
      <c r="L27" s="17" t="str">
        <f t="shared" si="0"/>
        <v xml:space="preserve"> </v>
      </c>
    </row>
    <row r="28" spans="1:12">
      <c r="A28" s="1" t="s">
        <v>435</v>
      </c>
      <c r="B28" s="1">
        <v>5</v>
      </c>
      <c r="C28" s="3">
        <v>12</v>
      </c>
      <c r="D28" s="74"/>
      <c r="E28" s="1"/>
      <c r="F28" s="1">
        <v>100</v>
      </c>
      <c r="G28" s="1"/>
      <c r="H28" s="1"/>
      <c r="I28" s="1"/>
      <c r="J28" s="75"/>
      <c r="K28" s="76">
        <v>0</v>
      </c>
      <c r="L28" s="17" t="str">
        <f t="shared" si="0"/>
        <v xml:space="preserve"> </v>
      </c>
    </row>
    <row r="29" spans="1:12">
      <c r="A29" s="1" t="s">
        <v>436</v>
      </c>
      <c r="B29" s="1">
        <v>5</v>
      </c>
      <c r="C29" s="3">
        <v>7</v>
      </c>
      <c r="D29" s="74">
        <v>100</v>
      </c>
      <c r="E29" s="1"/>
      <c r="F29" s="1"/>
      <c r="G29" s="1"/>
      <c r="H29" s="1"/>
      <c r="I29" s="1"/>
      <c r="J29" s="75"/>
      <c r="K29" s="76">
        <v>0</v>
      </c>
      <c r="L29" s="17" t="str">
        <f t="shared" si="0"/>
        <v xml:space="preserve"> </v>
      </c>
    </row>
    <row r="30" spans="1:12">
      <c r="A30" s="1" t="s">
        <v>437</v>
      </c>
      <c r="B30" s="1">
        <v>5</v>
      </c>
      <c r="C30" s="3">
        <v>10</v>
      </c>
      <c r="D30" s="74"/>
      <c r="E30" s="1"/>
      <c r="F30" s="1"/>
      <c r="G30" s="1">
        <v>100</v>
      </c>
      <c r="H30" s="1"/>
      <c r="I30" s="1"/>
      <c r="J30" s="75"/>
      <c r="K30" s="76">
        <v>0</v>
      </c>
      <c r="L30" s="17" t="str">
        <f t="shared" si="0"/>
        <v xml:space="preserve"> </v>
      </c>
    </row>
    <row r="31" spans="1:12">
      <c r="A31" s="1" t="s">
        <v>438</v>
      </c>
      <c r="B31" s="1">
        <v>5</v>
      </c>
      <c r="C31" s="3">
        <v>7</v>
      </c>
      <c r="D31" s="74"/>
      <c r="E31" s="1"/>
      <c r="F31" s="1">
        <v>100</v>
      </c>
      <c r="G31" s="1"/>
      <c r="H31" s="1"/>
      <c r="I31" s="1"/>
      <c r="J31" s="75"/>
      <c r="K31" s="76">
        <v>0</v>
      </c>
      <c r="L31" s="17" t="str">
        <f t="shared" si="0"/>
        <v xml:space="preserve"> </v>
      </c>
    </row>
    <row r="32" spans="1:12">
      <c r="A32" s="1" t="s">
        <v>439</v>
      </c>
      <c r="B32" s="1">
        <v>5</v>
      </c>
      <c r="C32" s="3">
        <v>10</v>
      </c>
      <c r="D32" s="74"/>
      <c r="E32" s="1"/>
      <c r="F32" s="1"/>
      <c r="G32" s="1"/>
      <c r="H32" s="1"/>
      <c r="I32" s="1">
        <v>100</v>
      </c>
      <c r="J32" s="75"/>
      <c r="K32" s="76">
        <v>0</v>
      </c>
      <c r="L32" s="17" t="str">
        <f t="shared" si="0"/>
        <v xml:space="preserve"> </v>
      </c>
    </row>
    <row r="33" spans="1:12">
      <c r="A33" s="1" t="s">
        <v>440</v>
      </c>
      <c r="B33" s="1">
        <v>5</v>
      </c>
      <c r="C33" s="3">
        <v>2</v>
      </c>
      <c r="D33" s="74"/>
      <c r="E33" s="1"/>
      <c r="F33" s="1"/>
      <c r="G33" s="1"/>
      <c r="H33" s="1"/>
      <c r="I33" s="1"/>
      <c r="J33" s="75"/>
      <c r="K33" s="76">
        <v>100</v>
      </c>
      <c r="L33" s="17" t="str">
        <f t="shared" si="0"/>
        <v xml:space="preserve"> </v>
      </c>
    </row>
    <row r="34" spans="1:12">
      <c r="A34" s="1" t="s">
        <v>441</v>
      </c>
      <c r="B34" s="1">
        <v>5</v>
      </c>
      <c r="C34" s="3">
        <v>4</v>
      </c>
      <c r="D34" s="74"/>
      <c r="E34" s="1"/>
      <c r="F34" s="1"/>
      <c r="G34" s="1">
        <v>100</v>
      </c>
      <c r="H34" s="1"/>
      <c r="I34" s="1"/>
      <c r="J34" s="75"/>
      <c r="K34" s="76">
        <v>0</v>
      </c>
      <c r="L34" s="17" t="str">
        <f t="shared" si="0"/>
        <v xml:space="preserve"> </v>
      </c>
    </row>
    <row r="35" spans="1:12">
      <c r="A35" s="1" t="s">
        <v>442</v>
      </c>
      <c r="B35" s="1">
        <v>5</v>
      </c>
      <c r="C35" s="3">
        <v>7</v>
      </c>
      <c r="D35" s="74"/>
      <c r="E35" s="1"/>
      <c r="F35" s="1"/>
      <c r="G35" s="1"/>
      <c r="H35" s="1"/>
      <c r="I35" s="1"/>
      <c r="J35" s="75">
        <v>100</v>
      </c>
      <c r="K35" s="76">
        <v>0</v>
      </c>
      <c r="L35" s="17" t="s">
        <v>443</v>
      </c>
    </row>
    <row r="36" spans="1:12">
      <c r="A36" s="1" t="s">
        <v>444</v>
      </c>
      <c r="B36" s="1">
        <v>5</v>
      </c>
      <c r="C36" s="3">
        <v>10</v>
      </c>
      <c r="D36" s="74">
        <v>100</v>
      </c>
      <c r="E36" s="1"/>
      <c r="F36" s="1"/>
      <c r="G36" s="1"/>
      <c r="H36" s="1"/>
      <c r="I36" s="1"/>
      <c r="J36" s="75"/>
      <c r="K36" s="76">
        <v>0</v>
      </c>
      <c r="L36" s="17" t="str">
        <f t="shared" si="0"/>
        <v xml:space="preserve"> </v>
      </c>
    </row>
    <row r="37" spans="1:12">
      <c r="A37" s="1" t="s">
        <v>445</v>
      </c>
      <c r="B37" s="1">
        <v>5</v>
      </c>
      <c r="C37" s="3">
        <v>10</v>
      </c>
      <c r="D37" s="74"/>
      <c r="E37" s="1"/>
      <c r="F37" s="1"/>
      <c r="G37" s="1"/>
      <c r="H37" s="1"/>
      <c r="I37" s="1"/>
      <c r="J37" s="75"/>
      <c r="K37" s="76">
        <v>100</v>
      </c>
      <c r="L37" s="17" t="str">
        <f t="shared" si="0"/>
        <v xml:space="preserve"> </v>
      </c>
    </row>
    <row r="38" spans="1:12">
      <c r="A38" s="1" t="s">
        <v>446</v>
      </c>
      <c r="B38" s="1">
        <v>5</v>
      </c>
      <c r="C38" s="3">
        <v>12</v>
      </c>
      <c r="D38" s="74"/>
      <c r="E38" s="1"/>
      <c r="F38" s="1"/>
      <c r="G38" s="1"/>
      <c r="H38" s="1"/>
      <c r="I38" s="1">
        <v>100</v>
      </c>
      <c r="J38" s="75"/>
      <c r="K38" s="76">
        <v>0</v>
      </c>
      <c r="L38" s="17" t="str">
        <f t="shared" si="0"/>
        <v xml:space="preserve"> </v>
      </c>
    </row>
    <row r="39" spans="1:12">
      <c r="A39" s="1" t="s">
        <v>447</v>
      </c>
      <c r="B39" s="1">
        <v>5</v>
      </c>
      <c r="C39" s="3">
        <v>4</v>
      </c>
      <c r="D39" s="74"/>
      <c r="E39" s="1"/>
      <c r="F39" s="1"/>
      <c r="G39" s="1"/>
      <c r="H39" s="1"/>
      <c r="I39" s="1"/>
      <c r="J39" s="75"/>
      <c r="K39" s="76">
        <v>100</v>
      </c>
      <c r="L39" s="17" t="str">
        <f t="shared" si="0"/>
        <v xml:space="preserve"> </v>
      </c>
    </row>
    <row r="40" spans="1:12">
      <c r="A40" s="1" t="s">
        <v>448</v>
      </c>
      <c r="B40" s="1">
        <v>10</v>
      </c>
      <c r="C40" s="3">
        <v>12</v>
      </c>
      <c r="D40" s="74"/>
      <c r="E40" s="1"/>
      <c r="F40" s="1"/>
      <c r="G40" s="1"/>
      <c r="H40" s="1"/>
      <c r="I40" s="1"/>
      <c r="J40" s="75"/>
      <c r="K40" s="76">
        <v>100</v>
      </c>
      <c r="L40" s="17" t="s">
        <v>449</v>
      </c>
    </row>
    <row r="41" spans="1:12">
      <c r="A41" s="1" t="s">
        <v>450</v>
      </c>
      <c r="B41" s="1">
        <v>5</v>
      </c>
      <c r="C41" s="3">
        <v>10</v>
      </c>
      <c r="D41" s="74"/>
      <c r="E41" s="1"/>
      <c r="F41" s="1">
        <v>100</v>
      </c>
      <c r="G41" s="1"/>
      <c r="H41" s="1"/>
      <c r="I41" s="1"/>
      <c r="J41" s="75"/>
      <c r="K41" s="76">
        <v>0</v>
      </c>
      <c r="L41" s="17" t="str">
        <f t="shared" si="0"/>
        <v xml:space="preserve"> </v>
      </c>
    </row>
    <row r="42" spans="1:12">
      <c r="A42" s="1" t="s">
        <v>451</v>
      </c>
      <c r="B42" s="1">
        <v>5</v>
      </c>
      <c r="C42" s="3">
        <v>7</v>
      </c>
      <c r="D42" s="74"/>
      <c r="E42" s="1"/>
      <c r="F42" s="1"/>
      <c r="G42" s="1"/>
      <c r="H42" s="1"/>
      <c r="I42" s="1"/>
      <c r="J42" s="75"/>
      <c r="K42" s="76">
        <v>100</v>
      </c>
      <c r="L42" s="17" t="str">
        <f t="shared" si="0"/>
        <v xml:space="preserve"> </v>
      </c>
    </row>
    <row r="43" spans="1:12">
      <c r="A43" s="1" t="s">
        <v>452</v>
      </c>
      <c r="B43" s="1">
        <v>10</v>
      </c>
      <c r="C43" s="3">
        <v>10</v>
      </c>
      <c r="D43" s="74"/>
      <c r="E43" s="1"/>
      <c r="F43" s="1"/>
      <c r="G43" s="1"/>
      <c r="H43" s="1"/>
      <c r="I43" s="1">
        <v>100</v>
      </c>
      <c r="J43" s="75"/>
      <c r="K43" s="76">
        <v>0</v>
      </c>
      <c r="L43" s="17" t="str">
        <f t="shared" si="0"/>
        <v xml:space="preserve"> </v>
      </c>
    </row>
    <row r="44" spans="1:12">
      <c r="A44" s="1" t="s">
        <v>453</v>
      </c>
      <c r="B44" s="1">
        <v>10</v>
      </c>
      <c r="C44" s="3">
        <v>7</v>
      </c>
      <c r="D44" s="74"/>
      <c r="E44" s="1"/>
      <c r="F44" s="1"/>
      <c r="G44" s="1"/>
      <c r="H44" s="1"/>
      <c r="I44" s="1"/>
      <c r="J44" s="75"/>
      <c r="K44" s="76">
        <v>0</v>
      </c>
      <c r="L44" s="17" t="str">
        <f t="shared" si="0"/>
        <v xml:space="preserve"> </v>
      </c>
    </row>
    <row r="45" spans="1:12">
      <c r="A45" s="1" t="s">
        <v>454</v>
      </c>
      <c r="B45" s="1">
        <v>5</v>
      </c>
      <c r="C45" s="3">
        <v>7</v>
      </c>
      <c r="D45" s="74"/>
      <c r="E45" s="1"/>
      <c r="F45" s="1"/>
      <c r="G45" s="1"/>
      <c r="H45" s="1"/>
      <c r="I45" s="1"/>
      <c r="J45" s="75"/>
      <c r="K45" s="76">
        <v>100</v>
      </c>
      <c r="L45" s="17" t="str">
        <f t="shared" si="0"/>
        <v xml:space="preserve"> </v>
      </c>
    </row>
    <row r="46" spans="1:12">
      <c r="A46" s="1" t="s">
        <v>455</v>
      </c>
      <c r="B46" s="1">
        <v>5</v>
      </c>
      <c r="C46" s="3">
        <v>10</v>
      </c>
      <c r="D46" s="74"/>
      <c r="E46" s="1"/>
      <c r="F46" s="1"/>
      <c r="G46" s="1"/>
      <c r="H46" s="1"/>
      <c r="I46" s="1"/>
      <c r="J46" s="75"/>
      <c r="K46" s="76">
        <v>100</v>
      </c>
      <c r="L46" s="17" t="str">
        <f t="shared" si="0"/>
        <v xml:space="preserve"> </v>
      </c>
    </row>
    <row r="47" spans="1:12">
      <c r="A47" s="1" t="s">
        <v>456</v>
      </c>
      <c r="B47" s="1">
        <v>5</v>
      </c>
      <c r="C47" s="3">
        <v>7</v>
      </c>
      <c r="D47" s="74">
        <v>50</v>
      </c>
      <c r="E47" s="1"/>
      <c r="F47" s="1"/>
      <c r="G47" s="1"/>
      <c r="H47" s="1"/>
      <c r="I47" s="1"/>
      <c r="J47" s="75">
        <v>50</v>
      </c>
      <c r="K47" s="76">
        <v>0</v>
      </c>
      <c r="L47" s="17" t="str">
        <f t="shared" si="0"/>
        <v xml:space="preserve"> </v>
      </c>
    </row>
    <row r="48" spans="1:12">
      <c r="A48" s="1" t="s">
        <v>457</v>
      </c>
      <c r="B48" s="1">
        <v>15</v>
      </c>
      <c r="C48" s="3">
        <v>12</v>
      </c>
      <c r="D48" s="74"/>
      <c r="E48" s="1"/>
      <c r="F48" s="1"/>
      <c r="G48" s="1"/>
      <c r="H48" s="1"/>
      <c r="I48" s="1"/>
      <c r="J48" s="75"/>
      <c r="K48" s="76">
        <v>100</v>
      </c>
      <c r="L48" s="17" t="s">
        <v>458</v>
      </c>
    </row>
    <row r="49" spans="1:12">
      <c r="A49" s="1" t="s">
        <v>313</v>
      </c>
      <c r="B49" s="1"/>
      <c r="C49" s="3"/>
      <c r="D49" s="74"/>
      <c r="E49" s="1"/>
      <c r="F49" s="1"/>
      <c r="G49" s="1"/>
      <c r="H49" s="1"/>
      <c r="I49" s="1"/>
      <c r="J49" s="75"/>
      <c r="K49" s="76" t="str">
        <f t="shared" ref="K49:K55" si="1">IF(ISBLANK(B49)," ",100-SUM(D49:J49))</f>
        <v xml:space="preserve"> </v>
      </c>
      <c r="L49" s="17" t="str">
        <f t="shared" si="0"/>
        <v xml:space="preserve"> </v>
      </c>
    </row>
    <row r="50" spans="1:12">
      <c r="A50" s="1" t="s">
        <v>314</v>
      </c>
      <c r="B50" s="1"/>
      <c r="C50" s="3"/>
      <c r="D50" s="74"/>
      <c r="E50" s="1"/>
      <c r="F50" s="1"/>
      <c r="G50" s="1"/>
      <c r="H50" s="1"/>
      <c r="I50" s="1"/>
      <c r="J50" s="75"/>
      <c r="K50" s="76" t="str">
        <f t="shared" si="1"/>
        <v xml:space="preserve"> </v>
      </c>
      <c r="L50" s="17" t="str">
        <f t="shared" si="0"/>
        <v xml:space="preserve"> </v>
      </c>
    </row>
    <row r="51" spans="1:12">
      <c r="A51" s="1" t="s">
        <v>315</v>
      </c>
      <c r="B51" s="1"/>
      <c r="C51" s="3"/>
      <c r="D51" s="74"/>
      <c r="E51" s="1"/>
      <c r="F51" s="1"/>
      <c r="G51" s="1"/>
      <c r="H51" s="1"/>
      <c r="I51" s="1"/>
      <c r="J51" s="75"/>
      <c r="K51" s="76" t="str">
        <f t="shared" si="1"/>
        <v xml:space="preserve"> </v>
      </c>
      <c r="L51" s="17" t="str">
        <f t="shared" si="0"/>
        <v xml:space="preserve"> </v>
      </c>
    </row>
    <row r="52" spans="1:12">
      <c r="A52" s="1" t="s">
        <v>316</v>
      </c>
      <c r="B52" s="1"/>
      <c r="C52" s="3"/>
      <c r="D52" s="74"/>
      <c r="E52" s="1"/>
      <c r="F52" s="1"/>
      <c r="G52" s="1"/>
      <c r="H52" s="1"/>
      <c r="I52" s="1"/>
      <c r="J52" s="75"/>
      <c r="K52" s="76" t="str">
        <f t="shared" si="1"/>
        <v xml:space="preserve"> </v>
      </c>
      <c r="L52" s="17" t="str">
        <f t="shared" si="0"/>
        <v xml:space="preserve"> </v>
      </c>
    </row>
    <row r="53" spans="1:12">
      <c r="A53" s="1" t="s">
        <v>317</v>
      </c>
      <c r="B53" s="1"/>
      <c r="C53" s="3"/>
      <c r="D53" s="74"/>
      <c r="E53" s="1"/>
      <c r="F53" s="1"/>
      <c r="G53" s="1"/>
      <c r="H53" s="1"/>
      <c r="I53" s="1"/>
      <c r="J53" s="75"/>
      <c r="K53" s="76" t="str">
        <f t="shared" si="1"/>
        <v xml:space="preserve"> </v>
      </c>
      <c r="L53" s="17" t="str">
        <f t="shared" si="0"/>
        <v xml:space="preserve"> </v>
      </c>
    </row>
    <row r="54" spans="1:12">
      <c r="A54" s="1" t="s">
        <v>318</v>
      </c>
      <c r="B54" s="1"/>
      <c r="C54" s="3"/>
      <c r="D54" s="74"/>
      <c r="E54" s="1"/>
      <c r="F54" s="1"/>
      <c r="G54" s="1"/>
      <c r="H54" s="1"/>
      <c r="I54" s="1"/>
      <c r="J54" s="75"/>
      <c r="K54" s="76" t="str">
        <f t="shared" si="1"/>
        <v xml:space="preserve"> </v>
      </c>
      <c r="L54" s="17" t="str">
        <f t="shared" si="0"/>
        <v xml:space="preserve"> </v>
      </c>
    </row>
    <row r="55" spans="1:12">
      <c r="A55" s="1" t="s">
        <v>319</v>
      </c>
      <c r="B55" s="1"/>
      <c r="C55" s="3"/>
      <c r="D55" s="74"/>
      <c r="E55" s="1"/>
      <c r="F55" s="1"/>
      <c r="G55" s="1"/>
      <c r="H55" s="1"/>
      <c r="I55" s="1"/>
      <c r="J55" s="75"/>
      <c r="K55" s="76" t="str">
        <f t="shared" si="1"/>
        <v xml:space="preserve"> </v>
      </c>
      <c r="L55" s="17" t="str">
        <f t="shared" si="0"/>
        <v xml:space="preserve"> </v>
      </c>
    </row>
    <row r="56" spans="1:12">
      <c r="A56" s="1" t="s">
        <v>320</v>
      </c>
      <c r="B56" s="1"/>
      <c r="C56" s="3"/>
      <c r="D56" s="74"/>
      <c r="E56" s="1"/>
      <c r="F56" s="1"/>
      <c r="G56" s="1"/>
      <c r="H56" s="1"/>
      <c r="I56" s="1"/>
      <c r="J56" s="75"/>
      <c r="K56" s="76" t="str">
        <f t="shared" ref="K56:K119" si="2">IF(ISBLANK(B56)," ",100-SUM(D56:J56))</f>
        <v xml:space="preserve"> </v>
      </c>
      <c r="L56" s="17" t="str">
        <f t="shared" si="0"/>
        <v xml:space="preserve"> </v>
      </c>
    </row>
    <row r="57" spans="1:12">
      <c r="A57" s="1" t="s">
        <v>321</v>
      </c>
      <c r="B57" s="1"/>
      <c r="C57" s="3"/>
      <c r="D57" s="74"/>
      <c r="E57" s="1"/>
      <c r="F57" s="1"/>
      <c r="G57" s="1"/>
      <c r="H57" s="1"/>
      <c r="I57" s="1"/>
      <c r="J57" s="75"/>
      <c r="K57" s="76" t="str">
        <f t="shared" si="2"/>
        <v xml:space="preserve"> </v>
      </c>
      <c r="L57" s="17" t="str">
        <f t="shared" si="0"/>
        <v xml:space="preserve"> </v>
      </c>
    </row>
    <row r="58" spans="1:12">
      <c r="A58" s="1" t="s">
        <v>322</v>
      </c>
      <c r="B58" s="1"/>
      <c r="C58" s="3"/>
      <c r="D58" s="74"/>
      <c r="E58" s="1"/>
      <c r="F58" s="1"/>
      <c r="G58" s="1"/>
      <c r="H58" s="1"/>
      <c r="I58" s="1"/>
      <c r="J58" s="75"/>
      <c r="K58" s="76" t="str">
        <f t="shared" si="2"/>
        <v xml:space="preserve"> </v>
      </c>
      <c r="L58" s="17" t="str">
        <f t="shared" si="0"/>
        <v xml:space="preserve"> </v>
      </c>
    </row>
    <row r="59" spans="1:12">
      <c r="A59" s="1" t="s">
        <v>323</v>
      </c>
      <c r="B59" s="1"/>
      <c r="C59" s="3"/>
      <c r="D59" s="74"/>
      <c r="E59" s="1"/>
      <c r="F59" s="1"/>
      <c r="G59" s="1"/>
      <c r="H59" s="1"/>
      <c r="I59" s="1"/>
      <c r="J59" s="75"/>
      <c r="K59" s="76" t="str">
        <f t="shared" si="2"/>
        <v xml:space="preserve"> </v>
      </c>
      <c r="L59" s="17" t="str">
        <f t="shared" si="0"/>
        <v xml:space="preserve"> </v>
      </c>
    </row>
    <row r="60" spans="1:12">
      <c r="A60" s="1" t="s">
        <v>324</v>
      </c>
      <c r="B60" s="1"/>
      <c r="C60" s="3"/>
      <c r="D60" s="74"/>
      <c r="E60" s="1"/>
      <c r="F60" s="1"/>
      <c r="G60" s="1"/>
      <c r="H60" s="1"/>
      <c r="I60" s="1"/>
      <c r="J60" s="75"/>
      <c r="K60" s="76" t="str">
        <f t="shared" si="2"/>
        <v xml:space="preserve"> </v>
      </c>
      <c r="L60" s="17" t="str">
        <f t="shared" si="0"/>
        <v xml:space="preserve"> </v>
      </c>
    </row>
    <row r="61" spans="1:12">
      <c r="A61" s="1" t="s">
        <v>325</v>
      </c>
      <c r="B61" s="1"/>
      <c r="C61" s="3"/>
      <c r="D61" s="74"/>
      <c r="E61" s="1"/>
      <c r="F61" s="1"/>
      <c r="G61" s="1"/>
      <c r="H61" s="1"/>
      <c r="I61" s="1"/>
      <c r="J61" s="75"/>
      <c r="K61" s="76" t="str">
        <f t="shared" si="2"/>
        <v xml:space="preserve"> </v>
      </c>
      <c r="L61" s="17" t="str">
        <f t="shared" si="0"/>
        <v xml:space="preserve"> </v>
      </c>
    </row>
    <row r="62" spans="1:12">
      <c r="A62" s="1" t="s">
        <v>326</v>
      </c>
      <c r="B62" s="1"/>
      <c r="C62" s="3"/>
      <c r="D62" s="74"/>
      <c r="E62" s="1"/>
      <c r="F62" s="1"/>
      <c r="G62" s="1"/>
      <c r="H62" s="1"/>
      <c r="I62" s="1"/>
      <c r="J62" s="75"/>
      <c r="K62" s="76" t="str">
        <f t="shared" si="2"/>
        <v xml:space="preserve"> </v>
      </c>
      <c r="L62" s="17" t="str">
        <f t="shared" si="0"/>
        <v xml:space="preserve"> </v>
      </c>
    </row>
    <row r="63" spans="1:12">
      <c r="A63" s="1" t="s">
        <v>327</v>
      </c>
      <c r="B63" s="1"/>
      <c r="C63" s="3"/>
      <c r="D63" s="74"/>
      <c r="E63" s="1"/>
      <c r="F63" s="1"/>
      <c r="G63" s="1"/>
      <c r="H63" s="1"/>
      <c r="I63" s="1"/>
      <c r="J63" s="75"/>
      <c r="K63" s="76" t="str">
        <f t="shared" si="2"/>
        <v xml:space="preserve"> </v>
      </c>
      <c r="L63" s="17" t="str">
        <f t="shared" si="0"/>
        <v xml:space="preserve"> </v>
      </c>
    </row>
    <row r="64" spans="1:12">
      <c r="A64" s="1" t="s">
        <v>328</v>
      </c>
      <c r="B64" s="1"/>
      <c r="C64" s="3"/>
      <c r="D64" s="74"/>
      <c r="E64" s="1"/>
      <c r="F64" s="1"/>
      <c r="G64" s="1"/>
      <c r="H64" s="1"/>
      <c r="I64" s="1"/>
      <c r="J64" s="75"/>
      <c r="K64" s="76" t="str">
        <f t="shared" si="2"/>
        <v xml:space="preserve"> </v>
      </c>
      <c r="L64" s="17" t="str">
        <f t="shared" si="0"/>
        <v xml:space="preserve"> </v>
      </c>
    </row>
    <row r="65" spans="1:12">
      <c r="A65" s="1" t="s">
        <v>329</v>
      </c>
      <c r="B65" s="1"/>
      <c r="C65" s="3"/>
      <c r="D65" s="74"/>
      <c r="E65" s="1"/>
      <c r="F65" s="1"/>
      <c r="G65" s="1"/>
      <c r="H65" s="1"/>
      <c r="I65" s="1"/>
      <c r="J65" s="75"/>
      <c r="K65" s="76" t="str">
        <f t="shared" si="2"/>
        <v xml:space="preserve"> </v>
      </c>
      <c r="L65" s="17" t="str">
        <f t="shared" si="0"/>
        <v xml:space="preserve"> </v>
      </c>
    </row>
    <row r="66" spans="1:12">
      <c r="A66" s="1" t="s">
        <v>330</v>
      </c>
      <c r="B66" s="1"/>
      <c r="C66" s="3"/>
      <c r="D66" s="74"/>
      <c r="E66" s="1"/>
      <c r="F66" s="1"/>
      <c r="G66" s="1"/>
      <c r="H66" s="1"/>
      <c r="I66" s="1"/>
      <c r="J66" s="75"/>
      <c r="K66" s="76" t="str">
        <f t="shared" si="2"/>
        <v xml:space="preserve"> </v>
      </c>
      <c r="L66" s="17" t="str">
        <f t="shared" si="0"/>
        <v xml:space="preserve"> </v>
      </c>
    </row>
    <row r="67" spans="1:12">
      <c r="A67" s="1" t="s">
        <v>331</v>
      </c>
      <c r="B67" s="1"/>
      <c r="C67" s="3"/>
      <c r="D67" s="74"/>
      <c r="E67" s="1"/>
      <c r="F67" s="1"/>
      <c r="G67" s="1"/>
      <c r="H67" s="1"/>
      <c r="I67" s="1"/>
      <c r="J67" s="75"/>
      <c r="K67" s="76" t="str">
        <f t="shared" si="2"/>
        <v xml:space="preserve"> </v>
      </c>
      <c r="L67" s="17" t="str">
        <f t="shared" si="0"/>
        <v xml:space="preserve"> </v>
      </c>
    </row>
    <row r="68" spans="1:12">
      <c r="A68" s="1" t="s">
        <v>332</v>
      </c>
      <c r="B68" s="1"/>
      <c r="C68" s="3"/>
      <c r="D68" s="74"/>
      <c r="E68" s="1"/>
      <c r="F68" s="1"/>
      <c r="G68" s="1"/>
      <c r="H68" s="1"/>
      <c r="I68" s="1"/>
      <c r="J68" s="75"/>
      <c r="K68" s="76" t="str">
        <f t="shared" si="2"/>
        <v xml:space="preserve"> </v>
      </c>
      <c r="L68" s="17" t="str">
        <f t="shared" si="0"/>
        <v xml:space="preserve"> </v>
      </c>
    </row>
    <row r="69" spans="1:12">
      <c r="A69" s="1" t="s">
        <v>333</v>
      </c>
      <c r="B69" s="1"/>
      <c r="C69" s="3"/>
      <c r="D69" s="74"/>
      <c r="E69" s="1"/>
      <c r="F69" s="1"/>
      <c r="G69" s="1"/>
      <c r="H69" s="1"/>
      <c r="I69" s="1"/>
      <c r="J69" s="75"/>
      <c r="K69" s="76" t="str">
        <f t="shared" si="2"/>
        <v xml:space="preserve"> </v>
      </c>
      <c r="L69" s="17" t="str">
        <f t="shared" si="0"/>
        <v xml:space="preserve"> </v>
      </c>
    </row>
    <row r="70" spans="1:12">
      <c r="A70" s="1" t="s">
        <v>334</v>
      </c>
      <c r="B70" s="1"/>
      <c r="C70" s="3"/>
      <c r="D70" s="74"/>
      <c r="E70" s="1"/>
      <c r="F70" s="1"/>
      <c r="G70" s="1"/>
      <c r="H70" s="1"/>
      <c r="I70" s="1"/>
      <c r="J70" s="75"/>
      <c r="K70" s="76" t="str">
        <f t="shared" si="2"/>
        <v xml:space="preserve"> </v>
      </c>
      <c r="L70" s="17" t="str">
        <f t="shared" si="0"/>
        <v xml:space="preserve"> </v>
      </c>
    </row>
    <row r="71" spans="1:12">
      <c r="A71" s="1" t="s">
        <v>335</v>
      </c>
      <c r="B71" s="1"/>
      <c r="C71" s="3"/>
      <c r="D71" s="74"/>
      <c r="E71" s="1"/>
      <c r="F71" s="1"/>
      <c r="G71" s="1"/>
      <c r="H71" s="1"/>
      <c r="I71" s="1"/>
      <c r="J71" s="75"/>
      <c r="K71" s="76" t="str">
        <f t="shared" si="2"/>
        <v xml:space="preserve"> </v>
      </c>
      <c r="L71" s="17" t="str">
        <f t="shared" si="0"/>
        <v xml:space="preserve"> </v>
      </c>
    </row>
    <row r="72" spans="1:12">
      <c r="A72" s="1" t="s">
        <v>336</v>
      </c>
      <c r="B72" s="1"/>
      <c r="C72" s="3"/>
      <c r="D72" s="74"/>
      <c r="E72" s="1"/>
      <c r="F72" s="1"/>
      <c r="G72" s="1"/>
      <c r="H72" s="1"/>
      <c r="I72" s="1"/>
      <c r="J72" s="75"/>
      <c r="K72" s="76" t="str">
        <f t="shared" si="2"/>
        <v xml:space="preserve"> </v>
      </c>
      <c r="L72" s="17" t="str">
        <f t="shared" si="0"/>
        <v xml:space="preserve"> </v>
      </c>
    </row>
    <row r="73" spans="1:12">
      <c r="A73" s="1" t="s">
        <v>337</v>
      </c>
      <c r="B73" s="1"/>
      <c r="C73" s="3"/>
      <c r="D73" s="74"/>
      <c r="E73" s="1"/>
      <c r="F73" s="1"/>
      <c r="G73" s="1"/>
      <c r="H73" s="1"/>
      <c r="I73" s="1"/>
      <c r="J73" s="75"/>
      <c r="K73" s="76" t="str">
        <f t="shared" si="2"/>
        <v xml:space="preserve"> </v>
      </c>
      <c r="L73" s="17" t="str">
        <f t="shared" si="0"/>
        <v xml:space="preserve"> </v>
      </c>
    </row>
    <row r="74" spans="1:12">
      <c r="A74" s="1" t="s">
        <v>338</v>
      </c>
      <c r="B74" s="1"/>
      <c r="C74" s="3"/>
      <c r="D74" s="74"/>
      <c r="E74" s="1"/>
      <c r="F74" s="1"/>
      <c r="G74" s="1"/>
      <c r="H74" s="1"/>
      <c r="I74" s="1"/>
      <c r="J74" s="75"/>
      <c r="K74" s="76" t="str">
        <f t="shared" si="2"/>
        <v xml:space="preserve"> </v>
      </c>
      <c r="L74" s="17" t="str">
        <f t="shared" si="0"/>
        <v xml:space="preserve"> </v>
      </c>
    </row>
    <row r="75" spans="1:12">
      <c r="A75" s="1" t="s">
        <v>339</v>
      </c>
      <c r="B75" s="1"/>
      <c r="C75" s="3"/>
      <c r="D75" s="74"/>
      <c r="E75" s="1"/>
      <c r="F75" s="1"/>
      <c r="G75" s="1"/>
      <c r="H75" s="1"/>
      <c r="I75" s="1"/>
      <c r="J75" s="75"/>
      <c r="K75" s="76" t="str">
        <f t="shared" si="2"/>
        <v xml:space="preserve"> </v>
      </c>
      <c r="L75" s="17" t="str">
        <f t="shared" si="0"/>
        <v xml:space="preserve"> </v>
      </c>
    </row>
    <row r="76" spans="1:12">
      <c r="A76" s="1" t="s">
        <v>340</v>
      </c>
      <c r="B76" s="1"/>
      <c r="C76" s="3"/>
      <c r="D76" s="74"/>
      <c r="E76" s="1"/>
      <c r="F76" s="1"/>
      <c r="G76" s="1"/>
      <c r="H76" s="1"/>
      <c r="I76" s="1"/>
      <c r="J76" s="75"/>
      <c r="K76" s="76" t="str">
        <f t="shared" si="2"/>
        <v xml:space="preserve"> </v>
      </c>
      <c r="L76" s="17" t="str">
        <f t="shared" si="0"/>
        <v xml:space="preserve"> </v>
      </c>
    </row>
    <row r="77" spans="1:12">
      <c r="A77" s="1" t="s">
        <v>341</v>
      </c>
      <c r="B77" s="1"/>
      <c r="C77" s="3"/>
      <c r="D77" s="74"/>
      <c r="E77" s="1"/>
      <c r="F77" s="1"/>
      <c r="G77" s="1"/>
      <c r="H77" s="1"/>
      <c r="I77" s="1"/>
      <c r="J77" s="75"/>
      <c r="K77" s="76" t="str">
        <f t="shared" si="2"/>
        <v xml:space="preserve"> </v>
      </c>
      <c r="L77" s="17" t="str">
        <f t="shared" si="0"/>
        <v xml:space="preserve"> </v>
      </c>
    </row>
    <row r="78" spans="1:12">
      <c r="A78" s="1" t="s">
        <v>342</v>
      </c>
      <c r="B78" s="1"/>
      <c r="C78" s="3"/>
      <c r="D78" s="74"/>
      <c r="E78" s="1"/>
      <c r="F78" s="1"/>
      <c r="G78" s="1"/>
      <c r="H78" s="1"/>
      <c r="I78" s="1"/>
      <c r="J78" s="75"/>
      <c r="K78" s="76" t="str">
        <f t="shared" si="2"/>
        <v xml:space="preserve"> </v>
      </c>
      <c r="L78" s="17" t="str">
        <f t="shared" si="0"/>
        <v xml:space="preserve"> </v>
      </c>
    </row>
    <row r="79" spans="1:12">
      <c r="A79" s="1" t="s">
        <v>343</v>
      </c>
      <c r="B79" s="1"/>
      <c r="C79" s="3"/>
      <c r="D79" s="74"/>
      <c r="E79" s="1"/>
      <c r="F79" s="1"/>
      <c r="G79" s="1"/>
      <c r="H79" s="1"/>
      <c r="I79" s="1"/>
      <c r="J79" s="75"/>
      <c r="K79" s="76" t="str">
        <f t="shared" si="2"/>
        <v xml:space="preserve"> </v>
      </c>
      <c r="L79" s="17" t="str">
        <f t="shared" si="0"/>
        <v xml:space="preserve"> </v>
      </c>
    </row>
    <row r="80" spans="1:12">
      <c r="A80" s="1" t="s">
        <v>344</v>
      </c>
      <c r="B80" s="1"/>
      <c r="C80" s="3"/>
      <c r="D80" s="74"/>
      <c r="E80" s="1"/>
      <c r="F80" s="1"/>
      <c r="G80" s="1"/>
      <c r="H80" s="1"/>
      <c r="I80" s="1"/>
      <c r="J80" s="75"/>
      <c r="K80" s="76" t="str">
        <f t="shared" si="2"/>
        <v xml:space="preserve"> </v>
      </c>
      <c r="L80" s="17" t="str">
        <f t="shared" si="0"/>
        <v xml:space="preserve"> </v>
      </c>
    </row>
    <row r="81" spans="1:12">
      <c r="A81" s="1" t="s">
        <v>345</v>
      </c>
      <c r="B81" s="1"/>
      <c r="C81" s="3"/>
      <c r="D81" s="74"/>
      <c r="E81" s="1"/>
      <c r="F81" s="1"/>
      <c r="G81" s="1"/>
      <c r="H81" s="1"/>
      <c r="I81" s="1"/>
      <c r="J81" s="75"/>
      <c r="K81" s="76" t="str">
        <f t="shared" si="2"/>
        <v xml:space="preserve"> </v>
      </c>
      <c r="L81" s="17" t="str">
        <f t="shared" si="0"/>
        <v xml:space="preserve"> </v>
      </c>
    </row>
    <row r="82" spans="1:12">
      <c r="A82" s="1" t="s">
        <v>346</v>
      </c>
      <c r="B82" s="1"/>
      <c r="C82" s="3"/>
      <c r="D82" s="74"/>
      <c r="E82" s="1"/>
      <c r="F82" s="1"/>
      <c r="G82" s="1"/>
      <c r="H82" s="1"/>
      <c r="I82" s="1"/>
      <c r="J82" s="75"/>
      <c r="K82" s="76" t="str">
        <f t="shared" si="2"/>
        <v xml:space="preserve"> </v>
      </c>
      <c r="L82" s="17" t="str">
        <f t="shared" si="0"/>
        <v xml:space="preserve"> </v>
      </c>
    </row>
    <row r="83" spans="1:12">
      <c r="A83" s="1" t="s">
        <v>347</v>
      </c>
      <c r="B83" s="1"/>
      <c r="C83" s="3"/>
      <c r="D83" s="74"/>
      <c r="E83" s="1"/>
      <c r="F83" s="1"/>
      <c r="G83" s="1"/>
      <c r="H83" s="1"/>
      <c r="I83" s="1"/>
      <c r="J83" s="75"/>
      <c r="K83" s="76" t="str">
        <f t="shared" si="2"/>
        <v xml:space="preserve"> </v>
      </c>
      <c r="L83" s="17" t="str">
        <f t="shared" si="0"/>
        <v xml:space="preserve"> </v>
      </c>
    </row>
    <row r="84" spans="1:12">
      <c r="A84" s="1" t="s">
        <v>348</v>
      </c>
      <c r="B84" s="1"/>
      <c r="C84" s="3"/>
      <c r="D84" s="74"/>
      <c r="E84" s="1"/>
      <c r="F84" s="1"/>
      <c r="G84" s="1"/>
      <c r="H84" s="1"/>
      <c r="I84" s="1"/>
      <c r="J84" s="75"/>
      <c r="K84" s="76" t="str">
        <f t="shared" si="2"/>
        <v xml:space="preserve"> </v>
      </c>
      <c r="L84" s="17" t="str">
        <f t="shared" si="0"/>
        <v xml:space="preserve"> </v>
      </c>
    </row>
    <row r="85" spans="1:12">
      <c r="A85" s="1" t="s">
        <v>349</v>
      </c>
      <c r="B85" s="1"/>
      <c r="C85" s="3"/>
      <c r="D85" s="74"/>
      <c r="E85" s="1"/>
      <c r="F85" s="1"/>
      <c r="G85" s="1"/>
      <c r="H85" s="1"/>
      <c r="I85" s="1"/>
      <c r="J85" s="75"/>
      <c r="K85" s="76" t="str">
        <f t="shared" si="2"/>
        <v xml:space="preserve"> </v>
      </c>
      <c r="L85" s="17" t="str">
        <f t="shared" si="0"/>
        <v xml:space="preserve"> </v>
      </c>
    </row>
    <row r="86" spans="1:12">
      <c r="A86" s="1" t="s">
        <v>350</v>
      </c>
      <c r="B86" s="1"/>
      <c r="C86" s="3"/>
      <c r="D86" s="74"/>
      <c r="E86" s="1"/>
      <c r="F86" s="1"/>
      <c r="G86" s="1"/>
      <c r="H86" s="1"/>
      <c r="I86" s="1"/>
      <c r="J86" s="75"/>
      <c r="K86" s="76" t="str">
        <f t="shared" si="2"/>
        <v xml:space="preserve"> </v>
      </c>
      <c r="L86" s="17" t="str">
        <f t="shared" si="0"/>
        <v xml:space="preserve"> </v>
      </c>
    </row>
    <row r="87" spans="1:12">
      <c r="A87" s="1" t="s">
        <v>351</v>
      </c>
      <c r="B87" s="1"/>
      <c r="C87" s="3"/>
      <c r="D87" s="74"/>
      <c r="E87" s="1"/>
      <c r="F87" s="1"/>
      <c r="G87" s="1"/>
      <c r="H87" s="1"/>
      <c r="I87" s="1"/>
      <c r="J87" s="75"/>
      <c r="K87" s="76" t="str">
        <f t="shared" si="2"/>
        <v xml:space="preserve"> </v>
      </c>
      <c r="L87" s="17" t="str">
        <f t="shared" si="0"/>
        <v xml:space="preserve"> </v>
      </c>
    </row>
    <row r="88" spans="1:12">
      <c r="A88" s="1" t="s">
        <v>352</v>
      </c>
      <c r="B88" s="1"/>
      <c r="C88" s="3"/>
      <c r="D88" s="74"/>
      <c r="E88" s="1"/>
      <c r="F88" s="1"/>
      <c r="G88" s="1"/>
      <c r="H88" s="1"/>
      <c r="I88" s="1"/>
      <c r="J88" s="75"/>
      <c r="K88" s="76" t="str">
        <f t="shared" si="2"/>
        <v xml:space="preserve"> </v>
      </c>
      <c r="L88" s="17" t="str">
        <f t="shared" si="0"/>
        <v xml:space="preserve"> </v>
      </c>
    </row>
    <row r="89" spans="1:12">
      <c r="A89" s="1" t="s">
        <v>353</v>
      </c>
      <c r="B89" s="1"/>
      <c r="C89" s="3"/>
      <c r="D89" s="74"/>
      <c r="E89" s="1"/>
      <c r="F89" s="1"/>
      <c r="G89" s="1"/>
      <c r="H89" s="1"/>
      <c r="I89" s="1"/>
      <c r="J89" s="75"/>
      <c r="K89" s="76" t="str">
        <f t="shared" si="2"/>
        <v xml:space="preserve"> </v>
      </c>
      <c r="L89" s="17" t="str">
        <f t="shared" ref="L89:L122" si="3">IF(K89&lt;0,"ERROR! - distribution invalid (sum cannot exceed 100%)"," ")</f>
        <v xml:space="preserve"> </v>
      </c>
    </row>
    <row r="90" spans="1:12">
      <c r="A90" s="1" t="s">
        <v>354</v>
      </c>
      <c r="B90" s="1"/>
      <c r="C90" s="3"/>
      <c r="D90" s="74"/>
      <c r="E90" s="1"/>
      <c r="F90" s="1"/>
      <c r="G90" s="1"/>
      <c r="H90" s="1"/>
      <c r="I90" s="1"/>
      <c r="J90" s="75"/>
      <c r="K90" s="76" t="str">
        <f t="shared" si="2"/>
        <v xml:space="preserve"> </v>
      </c>
      <c r="L90" s="17" t="str">
        <f t="shared" si="3"/>
        <v xml:space="preserve"> </v>
      </c>
    </row>
    <row r="91" spans="1:12">
      <c r="A91" s="1" t="s">
        <v>355</v>
      </c>
      <c r="B91" s="1"/>
      <c r="C91" s="3"/>
      <c r="D91" s="74"/>
      <c r="E91" s="1"/>
      <c r="F91" s="1"/>
      <c r="G91" s="1"/>
      <c r="H91" s="1"/>
      <c r="I91" s="1"/>
      <c r="J91" s="75"/>
      <c r="K91" s="76" t="str">
        <f t="shared" si="2"/>
        <v xml:space="preserve"> </v>
      </c>
      <c r="L91" s="17" t="str">
        <f t="shared" si="3"/>
        <v xml:space="preserve"> </v>
      </c>
    </row>
    <row r="92" spans="1:12">
      <c r="A92" s="1" t="s">
        <v>356</v>
      </c>
      <c r="B92" s="1"/>
      <c r="C92" s="3"/>
      <c r="D92" s="74"/>
      <c r="E92" s="1"/>
      <c r="F92" s="1"/>
      <c r="G92" s="1"/>
      <c r="H92" s="1"/>
      <c r="I92" s="1"/>
      <c r="J92" s="75"/>
      <c r="K92" s="76" t="str">
        <f t="shared" si="2"/>
        <v xml:space="preserve"> </v>
      </c>
      <c r="L92" s="17" t="str">
        <f t="shared" si="3"/>
        <v xml:space="preserve"> </v>
      </c>
    </row>
    <row r="93" spans="1:12">
      <c r="A93" s="1" t="s">
        <v>357</v>
      </c>
      <c r="B93" s="1"/>
      <c r="C93" s="3"/>
      <c r="D93" s="74"/>
      <c r="E93" s="1"/>
      <c r="F93" s="1"/>
      <c r="G93" s="1"/>
      <c r="H93" s="1"/>
      <c r="I93" s="1"/>
      <c r="J93" s="75"/>
      <c r="K93" s="76" t="str">
        <f t="shared" si="2"/>
        <v xml:space="preserve"> </v>
      </c>
      <c r="L93" s="17" t="str">
        <f t="shared" si="3"/>
        <v xml:space="preserve"> </v>
      </c>
    </row>
    <row r="94" spans="1:12">
      <c r="A94" s="1" t="s">
        <v>358</v>
      </c>
      <c r="B94" s="1"/>
      <c r="C94" s="3"/>
      <c r="D94" s="74"/>
      <c r="E94" s="1"/>
      <c r="F94" s="1"/>
      <c r="G94" s="1"/>
      <c r="H94" s="1"/>
      <c r="I94" s="1"/>
      <c r="J94" s="75"/>
      <c r="K94" s="76" t="str">
        <f t="shared" si="2"/>
        <v xml:space="preserve"> </v>
      </c>
      <c r="L94" s="17" t="str">
        <f t="shared" si="3"/>
        <v xml:space="preserve"> </v>
      </c>
    </row>
    <row r="95" spans="1:12">
      <c r="A95" s="1" t="s">
        <v>359</v>
      </c>
      <c r="B95" s="1"/>
      <c r="C95" s="3"/>
      <c r="D95" s="74"/>
      <c r="E95" s="1"/>
      <c r="F95" s="1"/>
      <c r="G95" s="1"/>
      <c r="H95" s="1"/>
      <c r="I95" s="1"/>
      <c r="J95" s="75"/>
      <c r="K95" s="76" t="str">
        <f t="shared" si="2"/>
        <v xml:space="preserve"> </v>
      </c>
      <c r="L95" s="17" t="str">
        <f t="shared" si="3"/>
        <v xml:space="preserve"> </v>
      </c>
    </row>
    <row r="96" spans="1:12">
      <c r="A96" s="1" t="s">
        <v>360</v>
      </c>
      <c r="B96" s="1"/>
      <c r="C96" s="3"/>
      <c r="D96" s="74"/>
      <c r="E96" s="1"/>
      <c r="F96" s="1"/>
      <c r="G96" s="1"/>
      <c r="H96" s="1"/>
      <c r="I96" s="1"/>
      <c r="J96" s="75"/>
      <c r="K96" s="76" t="str">
        <f t="shared" si="2"/>
        <v xml:space="preserve"> </v>
      </c>
      <c r="L96" s="17" t="str">
        <f t="shared" si="3"/>
        <v xml:space="preserve"> </v>
      </c>
    </row>
    <row r="97" spans="1:12">
      <c r="A97" s="1" t="s">
        <v>361</v>
      </c>
      <c r="B97" s="1"/>
      <c r="C97" s="3"/>
      <c r="D97" s="74"/>
      <c r="E97" s="1"/>
      <c r="F97" s="1"/>
      <c r="G97" s="1"/>
      <c r="H97" s="1"/>
      <c r="I97" s="1"/>
      <c r="J97" s="75"/>
      <c r="K97" s="76" t="str">
        <f t="shared" si="2"/>
        <v xml:space="preserve"> </v>
      </c>
      <c r="L97" s="17" t="str">
        <f t="shared" si="3"/>
        <v xml:space="preserve"> </v>
      </c>
    </row>
    <row r="98" spans="1:12">
      <c r="A98" s="1" t="s">
        <v>362</v>
      </c>
      <c r="B98" s="1"/>
      <c r="C98" s="3"/>
      <c r="D98" s="74"/>
      <c r="E98" s="1"/>
      <c r="F98" s="1"/>
      <c r="G98" s="1"/>
      <c r="H98" s="1"/>
      <c r="I98" s="1"/>
      <c r="J98" s="75"/>
      <c r="K98" s="76" t="str">
        <f t="shared" si="2"/>
        <v xml:space="preserve"> </v>
      </c>
      <c r="L98" s="17" t="str">
        <f t="shared" si="3"/>
        <v xml:space="preserve"> </v>
      </c>
    </row>
    <row r="99" spans="1:12">
      <c r="A99" s="1" t="s">
        <v>363</v>
      </c>
      <c r="B99" s="1"/>
      <c r="C99" s="3"/>
      <c r="D99" s="74"/>
      <c r="E99" s="1"/>
      <c r="F99" s="1"/>
      <c r="G99" s="1"/>
      <c r="H99" s="1"/>
      <c r="I99" s="1"/>
      <c r="J99" s="75"/>
      <c r="K99" s="76" t="str">
        <f t="shared" si="2"/>
        <v xml:space="preserve"> </v>
      </c>
      <c r="L99" s="17" t="str">
        <f t="shared" si="3"/>
        <v xml:space="preserve"> </v>
      </c>
    </row>
    <row r="100" spans="1:12">
      <c r="A100" s="1" t="s">
        <v>364</v>
      </c>
      <c r="B100" s="1"/>
      <c r="C100" s="3"/>
      <c r="D100" s="74"/>
      <c r="E100" s="1"/>
      <c r="F100" s="1"/>
      <c r="G100" s="1"/>
      <c r="H100" s="1"/>
      <c r="I100" s="1"/>
      <c r="J100" s="75"/>
      <c r="K100" s="76" t="str">
        <f t="shared" si="2"/>
        <v xml:space="preserve"> </v>
      </c>
      <c r="L100" s="17" t="str">
        <f t="shared" si="3"/>
        <v xml:space="preserve"> </v>
      </c>
    </row>
    <row r="101" spans="1:12">
      <c r="A101" s="1" t="s">
        <v>365</v>
      </c>
      <c r="B101" s="1"/>
      <c r="C101" s="3"/>
      <c r="D101" s="74"/>
      <c r="E101" s="1"/>
      <c r="F101" s="1"/>
      <c r="G101" s="1"/>
      <c r="H101" s="1"/>
      <c r="I101" s="1"/>
      <c r="J101" s="75"/>
      <c r="K101" s="76" t="str">
        <f t="shared" si="2"/>
        <v xml:space="preserve"> </v>
      </c>
      <c r="L101" s="17" t="str">
        <f t="shared" si="3"/>
        <v xml:space="preserve"> </v>
      </c>
    </row>
    <row r="102" spans="1:12">
      <c r="A102" s="1" t="s">
        <v>366</v>
      </c>
      <c r="B102" s="1"/>
      <c r="C102" s="3"/>
      <c r="D102" s="74"/>
      <c r="E102" s="1"/>
      <c r="F102" s="1"/>
      <c r="G102" s="1"/>
      <c r="H102" s="1"/>
      <c r="I102" s="1"/>
      <c r="J102" s="75"/>
      <c r="K102" s="76" t="str">
        <f t="shared" si="2"/>
        <v xml:space="preserve"> </v>
      </c>
      <c r="L102" s="17" t="str">
        <f t="shared" si="3"/>
        <v xml:space="preserve"> </v>
      </c>
    </row>
    <row r="103" spans="1:12">
      <c r="A103" s="1" t="s">
        <v>367</v>
      </c>
      <c r="B103" s="1"/>
      <c r="C103" s="3"/>
      <c r="D103" s="74"/>
      <c r="E103" s="1"/>
      <c r="F103" s="1"/>
      <c r="G103" s="1"/>
      <c r="H103" s="1"/>
      <c r="I103" s="1"/>
      <c r="J103" s="75"/>
      <c r="K103" s="76" t="str">
        <f t="shared" si="2"/>
        <v xml:space="preserve"> </v>
      </c>
      <c r="L103" s="17" t="str">
        <f t="shared" si="3"/>
        <v xml:space="preserve"> </v>
      </c>
    </row>
    <row r="104" spans="1:12">
      <c r="A104" s="1" t="s">
        <v>368</v>
      </c>
      <c r="B104" s="1"/>
      <c r="C104" s="3"/>
      <c r="D104" s="74"/>
      <c r="E104" s="1"/>
      <c r="F104" s="1"/>
      <c r="G104" s="1"/>
      <c r="H104" s="1"/>
      <c r="I104" s="1"/>
      <c r="J104" s="75"/>
      <c r="K104" s="76" t="str">
        <f t="shared" si="2"/>
        <v xml:space="preserve"> </v>
      </c>
      <c r="L104" s="17" t="str">
        <f t="shared" si="3"/>
        <v xml:space="preserve"> </v>
      </c>
    </row>
    <row r="105" spans="1:12">
      <c r="A105" s="1" t="s">
        <v>369</v>
      </c>
      <c r="B105" s="1"/>
      <c r="C105" s="3"/>
      <c r="D105" s="74"/>
      <c r="E105" s="1"/>
      <c r="F105" s="1"/>
      <c r="G105" s="1"/>
      <c r="H105" s="1"/>
      <c r="I105" s="1"/>
      <c r="J105" s="75"/>
      <c r="K105" s="76" t="str">
        <f t="shared" si="2"/>
        <v xml:space="preserve"> </v>
      </c>
      <c r="L105" s="17" t="str">
        <f t="shared" si="3"/>
        <v xml:space="preserve"> </v>
      </c>
    </row>
    <row r="106" spans="1:12">
      <c r="A106" s="1" t="s">
        <v>370</v>
      </c>
      <c r="B106" s="1"/>
      <c r="C106" s="3"/>
      <c r="D106" s="74"/>
      <c r="E106" s="1"/>
      <c r="F106" s="1"/>
      <c r="G106" s="1"/>
      <c r="H106" s="1"/>
      <c r="I106" s="1"/>
      <c r="J106" s="75"/>
      <c r="K106" s="76" t="str">
        <f t="shared" si="2"/>
        <v xml:space="preserve"> </v>
      </c>
      <c r="L106" s="17" t="str">
        <f t="shared" si="3"/>
        <v xml:space="preserve"> </v>
      </c>
    </row>
    <row r="107" spans="1:12">
      <c r="A107" s="1" t="s">
        <v>371</v>
      </c>
      <c r="B107" s="1"/>
      <c r="C107" s="3"/>
      <c r="D107" s="74"/>
      <c r="E107" s="1"/>
      <c r="F107" s="1"/>
      <c r="G107" s="1"/>
      <c r="H107" s="1"/>
      <c r="I107" s="1"/>
      <c r="J107" s="75"/>
      <c r="K107" s="76" t="str">
        <f t="shared" si="2"/>
        <v xml:space="preserve"> </v>
      </c>
      <c r="L107" s="17" t="str">
        <f t="shared" si="3"/>
        <v xml:space="preserve"> </v>
      </c>
    </row>
    <row r="108" spans="1:12">
      <c r="A108" s="1" t="s">
        <v>372</v>
      </c>
      <c r="B108" s="1"/>
      <c r="C108" s="3"/>
      <c r="D108" s="74"/>
      <c r="E108" s="1"/>
      <c r="F108" s="1"/>
      <c r="G108" s="1"/>
      <c r="H108" s="1"/>
      <c r="I108" s="1"/>
      <c r="J108" s="75"/>
      <c r="K108" s="76" t="str">
        <f t="shared" si="2"/>
        <v xml:space="preserve"> </v>
      </c>
      <c r="L108" s="17" t="str">
        <f t="shared" si="3"/>
        <v xml:space="preserve"> </v>
      </c>
    </row>
    <row r="109" spans="1:12">
      <c r="A109" s="1" t="s">
        <v>373</v>
      </c>
      <c r="B109" s="1"/>
      <c r="C109" s="3"/>
      <c r="D109" s="74"/>
      <c r="E109" s="1"/>
      <c r="F109" s="1"/>
      <c r="G109" s="1"/>
      <c r="H109" s="1"/>
      <c r="I109" s="1"/>
      <c r="J109" s="75"/>
      <c r="K109" s="76" t="str">
        <f t="shared" si="2"/>
        <v xml:space="preserve"> </v>
      </c>
      <c r="L109" s="17" t="str">
        <f t="shared" si="3"/>
        <v xml:space="preserve"> </v>
      </c>
    </row>
    <row r="110" spans="1:12">
      <c r="A110" s="1" t="s">
        <v>374</v>
      </c>
      <c r="B110" s="1"/>
      <c r="C110" s="3"/>
      <c r="D110" s="74"/>
      <c r="E110" s="1"/>
      <c r="F110" s="1"/>
      <c r="G110" s="1"/>
      <c r="H110" s="1"/>
      <c r="I110" s="1"/>
      <c r="J110" s="75"/>
      <c r="K110" s="76" t="str">
        <f t="shared" si="2"/>
        <v xml:space="preserve"> </v>
      </c>
      <c r="L110" s="17" t="str">
        <f t="shared" si="3"/>
        <v xml:space="preserve"> </v>
      </c>
    </row>
    <row r="111" spans="1:12">
      <c r="A111" s="1" t="s">
        <v>375</v>
      </c>
      <c r="B111" s="1"/>
      <c r="C111" s="3"/>
      <c r="D111" s="74"/>
      <c r="E111" s="1"/>
      <c r="F111" s="1"/>
      <c r="G111" s="1"/>
      <c r="H111" s="1"/>
      <c r="I111" s="1"/>
      <c r="J111" s="75"/>
      <c r="K111" s="76" t="str">
        <f t="shared" si="2"/>
        <v xml:space="preserve"> </v>
      </c>
      <c r="L111" s="17" t="str">
        <f t="shared" si="3"/>
        <v xml:space="preserve"> </v>
      </c>
    </row>
    <row r="112" spans="1:12">
      <c r="A112" s="1" t="s">
        <v>376</v>
      </c>
      <c r="B112" s="1"/>
      <c r="C112" s="3"/>
      <c r="D112" s="74"/>
      <c r="E112" s="1"/>
      <c r="F112" s="1"/>
      <c r="G112" s="1"/>
      <c r="H112" s="1"/>
      <c r="I112" s="1"/>
      <c r="J112" s="75"/>
      <c r="K112" s="76" t="str">
        <f t="shared" si="2"/>
        <v xml:space="preserve"> </v>
      </c>
      <c r="L112" s="17" t="str">
        <f t="shared" si="3"/>
        <v xml:space="preserve"> </v>
      </c>
    </row>
    <row r="113" spans="1:12">
      <c r="A113" s="1" t="s">
        <v>377</v>
      </c>
      <c r="B113" s="1"/>
      <c r="C113" s="3"/>
      <c r="D113" s="74"/>
      <c r="E113" s="1"/>
      <c r="F113" s="1"/>
      <c r="G113" s="1"/>
      <c r="H113" s="1"/>
      <c r="I113" s="1"/>
      <c r="J113" s="75"/>
      <c r="K113" s="76" t="str">
        <f t="shared" si="2"/>
        <v xml:space="preserve"> </v>
      </c>
      <c r="L113" s="17" t="str">
        <f t="shared" si="3"/>
        <v xml:space="preserve"> </v>
      </c>
    </row>
    <row r="114" spans="1:12">
      <c r="A114" s="1" t="s">
        <v>378</v>
      </c>
      <c r="B114" s="1"/>
      <c r="C114" s="3"/>
      <c r="D114" s="74"/>
      <c r="E114" s="1"/>
      <c r="F114" s="1"/>
      <c r="G114" s="1"/>
      <c r="H114" s="1"/>
      <c r="I114" s="1"/>
      <c r="J114" s="75"/>
      <c r="K114" s="76" t="str">
        <f t="shared" si="2"/>
        <v xml:space="preserve"> </v>
      </c>
      <c r="L114" s="17" t="str">
        <f t="shared" si="3"/>
        <v xml:space="preserve"> </v>
      </c>
    </row>
    <row r="115" spans="1:12">
      <c r="A115" s="1" t="s">
        <v>379</v>
      </c>
      <c r="B115" s="1"/>
      <c r="C115" s="3"/>
      <c r="D115" s="74"/>
      <c r="E115" s="1"/>
      <c r="F115" s="1"/>
      <c r="G115" s="1"/>
      <c r="H115" s="1"/>
      <c r="I115" s="1"/>
      <c r="J115" s="75"/>
      <c r="K115" s="76" t="str">
        <f t="shared" si="2"/>
        <v xml:space="preserve"> </v>
      </c>
      <c r="L115" s="17" t="str">
        <f t="shared" si="3"/>
        <v xml:space="preserve"> </v>
      </c>
    </row>
    <row r="116" spans="1:12">
      <c r="A116" s="1" t="s">
        <v>380</v>
      </c>
      <c r="B116" s="1"/>
      <c r="C116" s="3"/>
      <c r="D116" s="74"/>
      <c r="E116" s="1"/>
      <c r="F116" s="1"/>
      <c r="G116" s="1"/>
      <c r="H116" s="1"/>
      <c r="I116" s="1"/>
      <c r="J116" s="75"/>
      <c r="K116" s="76" t="str">
        <f t="shared" si="2"/>
        <v xml:space="preserve"> </v>
      </c>
      <c r="L116" s="17" t="str">
        <f t="shared" si="3"/>
        <v xml:space="preserve"> </v>
      </c>
    </row>
    <row r="117" spans="1:12">
      <c r="A117" s="1" t="s">
        <v>381</v>
      </c>
      <c r="B117" s="1"/>
      <c r="C117" s="3"/>
      <c r="D117" s="74"/>
      <c r="E117" s="1"/>
      <c r="F117" s="1"/>
      <c r="G117" s="1"/>
      <c r="H117" s="1"/>
      <c r="I117" s="1"/>
      <c r="J117" s="75"/>
      <c r="K117" s="76" t="str">
        <f t="shared" si="2"/>
        <v xml:space="preserve"> </v>
      </c>
      <c r="L117" s="17" t="str">
        <f t="shared" si="3"/>
        <v xml:space="preserve"> </v>
      </c>
    </row>
    <row r="118" spans="1:12">
      <c r="A118" s="1" t="s">
        <v>382</v>
      </c>
      <c r="B118" s="1"/>
      <c r="C118" s="3"/>
      <c r="D118" s="74"/>
      <c r="E118" s="1"/>
      <c r="F118" s="1"/>
      <c r="G118" s="1"/>
      <c r="H118" s="1"/>
      <c r="I118" s="1"/>
      <c r="J118" s="75"/>
      <c r="K118" s="76" t="str">
        <f t="shared" si="2"/>
        <v xml:space="preserve"> </v>
      </c>
      <c r="L118" s="17" t="str">
        <f t="shared" si="3"/>
        <v xml:space="preserve"> </v>
      </c>
    </row>
    <row r="119" spans="1:12">
      <c r="A119" s="1" t="s">
        <v>383</v>
      </c>
      <c r="B119" s="1"/>
      <c r="C119" s="3"/>
      <c r="D119" s="74"/>
      <c r="E119" s="1"/>
      <c r="F119" s="1"/>
      <c r="G119" s="1"/>
      <c r="H119" s="1"/>
      <c r="I119" s="1"/>
      <c r="J119" s="75"/>
      <c r="K119" s="76" t="str">
        <f t="shared" si="2"/>
        <v xml:space="preserve"> </v>
      </c>
      <c r="L119" s="17" t="str">
        <f t="shared" si="3"/>
        <v xml:space="preserve"> </v>
      </c>
    </row>
    <row r="120" spans="1:12">
      <c r="A120" s="1" t="s">
        <v>384</v>
      </c>
      <c r="B120" s="1"/>
      <c r="C120" s="3"/>
      <c r="D120" s="74"/>
      <c r="E120" s="1"/>
      <c r="F120" s="1"/>
      <c r="G120" s="1"/>
      <c r="H120" s="1"/>
      <c r="I120" s="1"/>
      <c r="J120" s="75"/>
      <c r="K120" s="76" t="str">
        <f>IF(ISBLANK(B120)," ",100-SUM(D120:J120))</f>
        <v xml:space="preserve"> </v>
      </c>
      <c r="L120" s="17" t="str">
        <f t="shared" si="3"/>
        <v xml:space="preserve"> </v>
      </c>
    </row>
    <row r="121" spans="1:12">
      <c r="A121" s="1" t="s">
        <v>385</v>
      </c>
      <c r="B121" s="1"/>
      <c r="C121" s="3"/>
      <c r="D121" s="74"/>
      <c r="E121" s="1"/>
      <c r="F121" s="1"/>
      <c r="G121" s="1"/>
      <c r="H121" s="1"/>
      <c r="I121" s="1"/>
      <c r="J121" s="75"/>
      <c r="K121" s="76" t="str">
        <f>IF(ISBLANK(B121)," ",100-SUM(D121:J121))</f>
        <v xml:space="preserve"> </v>
      </c>
      <c r="L121" s="17" t="str">
        <f t="shared" si="3"/>
        <v xml:space="preserve"> </v>
      </c>
    </row>
    <row r="122" spans="1:12" ht="15.75" thickBot="1">
      <c r="A122" s="1" t="s">
        <v>386</v>
      </c>
      <c r="B122" s="1"/>
      <c r="C122" s="3"/>
      <c r="D122" s="77"/>
      <c r="E122" s="78"/>
      <c r="F122" s="78"/>
      <c r="G122" s="78"/>
      <c r="H122" s="78"/>
      <c r="I122" s="78"/>
      <c r="J122" s="79"/>
      <c r="K122" s="80" t="str">
        <f>IF(ISBLANK(B122)," ",100-SUM(D122:J122))</f>
        <v xml:space="preserve"> </v>
      </c>
      <c r="L122" s="17" t="str">
        <f t="shared" si="3"/>
        <v xml:space="preserve"> </v>
      </c>
    </row>
    <row r="123" spans="1:12" ht="15.75" thickTop="1"/>
  </sheetData>
  <sheetProtection algorithmName="SHA-512" hashValue="Xdk7mf8WytHLKKZUlyt6LVMC4G/qmDgF7CxnFhRxBIivQ/duC4rlNY5phLyNzBFQw+AjaVwho/2OFHOVIMNj/Q==" saltValue="RZK8o1asLYwFvVyAoQ+Zbw==" spinCount="100000" sheet="1" objects="1" scenarios="1"/>
  <mergeCells count="10">
    <mergeCell ref="I15:J15"/>
    <mergeCell ref="I16:J16"/>
    <mergeCell ref="I17:J17"/>
    <mergeCell ref="D20:J20"/>
    <mergeCell ref="A1:K2"/>
    <mergeCell ref="A3:K3"/>
    <mergeCell ref="B5:K5"/>
    <mergeCell ref="B6:K6"/>
    <mergeCell ref="B7:K7"/>
    <mergeCell ref="B10:K10"/>
  </mergeCells>
  <dataValidations count="6">
    <dataValidation type="decimal" operator="greaterThan" allowBlank="1" showInputMessage="1" showErrorMessage="1" errorTitle="Error" error="Should be a number &gt; 0" sqref="B11" xr:uid="{00000000-0002-0000-0400-000000000000}">
      <formula1>0</formula1>
    </dataValidation>
    <dataValidation type="custom" allowBlank="1" showInputMessage="1" showErrorMessage="1" errorTitle="Needs a number" error="Has to be a number. Please convert your scale to numeric values" sqref="B15:B17" xr:uid="{00000000-0002-0000-0400-000001000000}">
      <formula1>ISNUMBER(B15)</formula1>
    </dataValidation>
    <dataValidation type="whole" allowBlank="1" showInputMessage="1" showErrorMessage="1" errorTitle="Need a number" error="Need a number between 10 and 100_x000a__x000a_*Note: do not provide the % changing the formatting of the cell" sqref="D24:J122" xr:uid="{00000000-0002-0000-0400-000002000000}">
      <formula1>10</formula1>
      <formula2>100</formula2>
    </dataValidation>
    <dataValidation type="decimal" allowBlank="1" showInputMessage="1" showErrorMessage="1" errorTitle="Need a number on the grade scale" error="The grade needs to be a number contained in the grade scale specified above." sqref="C24:C122" xr:uid="{00000000-0002-0000-0400-000003000000}">
      <formula1>MIN($B$15:$B$17)</formula1>
      <formula2>MAX($B$15:$B$17)</formula2>
    </dataValidation>
    <dataValidation type="custom" allowBlank="1" showInputMessage="1" showErrorMessage="1" errorTitle="Need a number" error="Needs to be a number" sqref="B24:B122" xr:uid="{00000000-0002-0000-0400-000004000000}">
      <formula1>ISNUMBER(B24)</formula1>
    </dataValidation>
    <dataValidation type="decimal" operator="greaterThan" allowBlank="1" showInputMessage="1" showErrorMessage="1" errorTitle="Error" error="The total minimum required credits should be a number &gt; 0" sqref="B12" xr:uid="{00000000-0002-0000-0400-000005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 down menu" xr:uid="{00000000-0002-0000-0400-000006000000}">
          <x14:formula1>
            <xm:f>'/tmp/O:\AUS\Public\adm-aus-mscadmissions\MSc\Templates for Supporting Documents\MSC SOP\Template\[Mechanical Engineering Spring 2020.xlsx]Countries'!#REF!</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D11"/>
  <sheetViews>
    <sheetView workbookViewId="0">
      <selection activeCell="B5" sqref="B5:B11"/>
    </sheetView>
  </sheetViews>
  <sheetFormatPr defaultColWidth="8.85546875" defaultRowHeight="15"/>
  <cols>
    <col min="1" max="1" width="31.140625" bestFit="1" customWidth="1"/>
    <col min="2" max="2" width="107.42578125" bestFit="1" customWidth="1"/>
  </cols>
  <sheetData>
    <row r="2" spans="1:4">
      <c r="A2" s="2" t="s">
        <v>270</v>
      </c>
      <c r="B2" s="1" t="s">
        <v>395</v>
      </c>
    </row>
    <row r="4" spans="1:4">
      <c r="A4" s="2" t="s">
        <v>271</v>
      </c>
    </row>
    <row r="5" spans="1:4">
      <c r="A5" s="18" t="s">
        <v>272</v>
      </c>
      <c r="B5" s="108" t="s">
        <v>396</v>
      </c>
      <c r="D5" t="s">
        <v>394</v>
      </c>
    </row>
    <row r="6" spans="1:4">
      <c r="A6" s="18" t="s">
        <v>273</v>
      </c>
      <c r="B6" s="108" t="s">
        <v>483</v>
      </c>
    </row>
    <row r="7" spans="1:4">
      <c r="A7" s="18" t="s">
        <v>274</v>
      </c>
      <c r="B7" s="108" t="s">
        <v>397</v>
      </c>
    </row>
    <row r="8" spans="1:4">
      <c r="A8" s="18" t="s">
        <v>275</v>
      </c>
      <c r="B8" s="108" t="s">
        <v>485</v>
      </c>
    </row>
    <row r="9" spans="1:4">
      <c r="A9" s="18" t="s">
        <v>276</v>
      </c>
      <c r="B9" s="108" t="s">
        <v>487</v>
      </c>
    </row>
    <row r="10" spans="1:4">
      <c r="A10" s="18" t="s">
        <v>277</v>
      </c>
      <c r="B10" s="108" t="s">
        <v>486</v>
      </c>
    </row>
    <row r="11" spans="1:4">
      <c r="A11" s="18" t="s">
        <v>278</v>
      </c>
      <c r="B11" s="1"/>
    </row>
  </sheetData>
  <sheetProtection algorithmName="SHA-512" hashValue="/7ma51DUQZNr0vMrfLxN4YRoB/r4fjpR7o06MmBUKVNaLTG4p3y/hnRCSzveXhFrQAhSzb8rS6hLZVH1In0Kkw==" saltValue="WMwpMiUqOGpA4s1N2IO5Fw==" spinCount="100000" sheet="1" objects="1" scenarios="1" selectLockedCells="1" selectUnlockedCells="1"/>
  <hyperlinks>
    <hyperlink ref="B5" r:id="rId1" xr:uid="{8DEF6BA2-D5D3-5A4F-9AEB-F1DA6191727C}"/>
    <hyperlink ref="B6" r:id="rId2" xr:uid="{4B235527-9C2F-554D-964A-B1F1FFF10570}"/>
    <hyperlink ref="B7" r:id="rId3" xr:uid="{CF14F86A-0964-4645-A5A7-553BE4D07FD6}"/>
    <hyperlink ref="B8" r:id="rId4" xr:uid="{BFA864DB-8537-DA40-82F6-3748CB2B579A}"/>
    <hyperlink ref="B9" r:id="rId5" xr:uid="{ABB4411F-28FA-264B-B13F-CF6C59FE4154}"/>
    <hyperlink ref="B10" r:id="rId6" xr:uid="{5629A070-2ED3-2040-A805-790C8F12BFAF}"/>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250"/>
  <sheetViews>
    <sheetView zoomScaleNormal="100" workbookViewId="0">
      <selection activeCell="H7" sqref="H7"/>
    </sheetView>
  </sheetViews>
  <sheetFormatPr defaultColWidth="9.140625" defaultRowHeight="15"/>
  <cols>
    <col min="1" max="1" width="6.140625" customWidth="1"/>
    <col min="2" max="2" width="30.85546875" customWidth="1"/>
  </cols>
  <sheetData>
    <row r="1" spans="1:8">
      <c r="B1" s="31" t="s">
        <v>401</v>
      </c>
      <c r="C1">
        <f>COUNTIF(D2:D250,"?*")</f>
        <v>249</v>
      </c>
    </row>
    <row r="2" spans="1:8">
      <c r="A2">
        <f>IF(ISNUMBER(FIND(GPA!$B$6,B2:B250)),MAX(A$1:$A1)+1,0)</f>
        <v>1</v>
      </c>
      <c r="B2" t="s">
        <v>8</v>
      </c>
      <c r="C2" t="str">
        <f ca="1">OFFSET($D$2,,,COUNTIF($D$2:$D$250,"?*"))</f>
        <v>AD - Andorra</v>
      </c>
      <c r="D2" t="str">
        <f>IFERROR(VLOOKUP(ROWS($D$2:D2),$A$2:$B$250,2,0),"")</f>
        <v>AD - Andorra</v>
      </c>
    </row>
    <row r="3" spans="1:8">
      <c r="A3">
        <f>IF(ISNUMBER(FIND(GPA!$B$6,B3:B251)),MAX(A$1:$A2)+1,0)</f>
        <v>2</v>
      </c>
      <c r="B3" t="s">
        <v>9</v>
      </c>
      <c r="D3" t="str">
        <f>IFERROR(VLOOKUP(ROWS($D$2:D3),$A$2:$B$250,2,0),"")</f>
        <v>AE - United Arab Emirates</v>
      </c>
    </row>
    <row r="4" spans="1:8">
      <c r="A4">
        <f>IF(ISNUMBER(FIND(GPA!$B$6,B4:B252)),MAX(A$1:$A3)+1,0)</f>
        <v>3</v>
      </c>
      <c r="B4" t="s">
        <v>10</v>
      </c>
      <c r="D4" t="str">
        <f>IFERROR(VLOOKUP(ROWS($D$2:D4),$A$2:$B$250,2,0),"")</f>
        <v>AF - Afghanistan</v>
      </c>
    </row>
    <row r="5" spans="1:8">
      <c r="A5">
        <f>IF(ISNUMBER(FIND(GPA!$B$6,B5:B253)),MAX(A$1:$A4)+1,0)</f>
        <v>4</v>
      </c>
      <c r="B5" t="s">
        <v>11</v>
      </c>
      <c r="D5" t="str">
        <f>IFERROR(VLOOKUP(ROWS($D$2:D5),$A$2:$B$250,2,0),"")</f>
        <v>AG - Antigua and Barbuda</v>
      </c>
      <c r="H5" t="s">
        <v>410</v>
      </c>
    </row>
    <row r="6" spans="1:8">
      <c r="A6">
        <f>IF(ISNUMBER(FIND(GPA!$B$6,B6:B254)),MAX(A$1:$A5)+1,0)</f>
        <v>5</v>
      </c>
      <c r="B6" t="s">
        <v>12</v>
      </c>
      <c r="D6" t="str">
        <f>IFERROR(VLOOKUP(ROWS($D$2:D6),$A$2:$B$250,2,0),"")</f>
        <v>AI - Anguilla</v>
      </c>
      <c r="H6" t="s">
        <v>411</v>
      </c>
    </row>
    <row r="7" spans="1:8">
      <c r="A7">
        <f>IF(ISNUMBER(FIND(GPA!$B$6,B7:B255)),MAX(A$1:$A6)+1,0)</f>
        <v>6</v>
      </c>
      <c r="B7" t="s">
        <v>13</v>
      </c>
      <c r="D7" t="str">
        <f>IFERROR(VLOOKUP(ROWS($D$2:D7),$A$2:$B$250,2,0),"")</f>
        <v>AL - Albania</v>
      </c>
    </row>
    <row r="8" spans="1:8">
      <c r="A8">
        <f>IF(ISNUMBER(FIND(GPA!$B$6,B8:B256)),MAX(A$1:$A7)+1,0)</f>
        <v>7</v>
      </c>
      <c r="B8" t="s">
        <v>14</v>
      </c>
      <c r="D8" t="str">
        <f>IFERROR(VLOOKUP(ROWS($D$2:D8),$A$2:$B$250,2,0),"")</f>
        <v>AM - Armenia</v>
      </c>
    </row>
    <row r="9" spans="1:8">
      <c r="A9">
        <f>IF(ISNUMBER(FIND(GPA!$B$6,B9:B257)),MAX(A$1:$A8)+1,0)</f>
        <v>8</v>
      </c>
      <c r="B9" t="s">
        <v>15</v>
      </c>
      <c r="D9" t="str">
        <f>IFERROR(VLOOKUP(ROWS($D$2:D9),$A$2:$B$250,2,0),"")</f>
        <v>AO - Angola</v>
      </c>
    </row>
    <row r="10" spans="1:8">
      <c r="A10">
        <f>IF(ISNUMBER(FIND(GPA!$B$6,B10:B258)),MAX(A$1:$A9)+1,0)</f>
        <v>9</v>
      </c>
      <c r="B10" t="s">
        <v>16</v>
      </c>
      <c r="D10" t="str">
        <f>IFERROR(VLOOKUP(ROWS($D$2:D10),$A$2:$B$250,2,0),"")</f>
        <v>AQ - Antarctica</v>
      </c>
    </row>
    <row r="11" spans="1:8">
      <c r="A11">
        <f>IF(ISNUMBER(FIND(GPA!$B$6,B11:B259)),MAX(A$1:$A10)+1,0)</f>
        <v>10</v>
      </c>
      <c r="B11" t="s">
        <v>17</v>
      </c>
      <c r="D11" t="str">
        <f>IFERROR(VLOOKUP(ROWS($D$2:D11),$A$2:$B$250,2,0),"")</f>
        <v>AR - Argentina</v>
      </c>
    </row>
    <row r="12" spans="1:8">
      <c r="A12">
        <f>IF(ISNUMBER(FIND(GPA!$B$6,B12:B260)),MAX(A$1:$A11)+1,0)</f>
        <v>11</v>
      </c>
      <c r="B12" t="s">
        <v>18</v>
      </c>
      <c r="D12" t="str">
        <f>IFERROR(VLOOKUP(ROWS($D$2:D12),$A$2:$B$250,2,0),"")</f>
        <v>AS - American Samoa</v>
      </c>
    </row>
    <row r="13" spans="1:8">
      <c r="A13">
        <f>IF(ISNUMBER(FIND(GPA!$B$6,B13:B261)),MAX(A$1:$A12)+1,0)</f>
        <v>12</v>
      </c>
      <c r="B13" t="s">
        <v>19</v>
      </c>
      <c r="D13" t="str">
        <f>IFERROR(VLOOKUP(ROWS($D$2:D13),$A$2:$B$250,2,0),"")</f>
        <v>AT - Austria</v>
      </c>
    </row>
    <row r="14" spans="1:8">
      <c r="A14">
        <f>IF(ISNUMBER(FIND(GPA!$B$6,B14:B262)),MAX(A$1:$A13)+1,0)</f>
        <v>13</v>
      </c>
      <c r="B14" t="s">
        <v>20</v>
      </c>
      <c r="D14" t="str">
        <f>IFERROR(VLOOKUP(ROWS($D$2:D14),$A$2:$B$250,2,0),"")</f>
        <v>AU - Australia</v>
      </c>
    </row>
    <row r="15" spans="1:8">
      <c r="A15">
        <f>IF(ISNUMBER(FIND(GPA!$B$6,B15:B263)),MAX(A$1:$A14)+1,0)</f>
        <v>14</v>
      </c>
      <c r="B15" t="s">
        <v>21</v>
      </c>
      <c r="D15" t="str">
        <f>IFERROR(VLOOKUP(ROWS($D$2:D15),$A$2:$B$250,2,0),"")</f>
        <v>AW - Aruba</v>
      </c>
    </row>
    <row r="16" spans="1:8">
      <c r="A16">
        <f>IF(ISNUMBER(FIND(GPA!$B$6,B16:B264)),MAX(A$1:$A15)+1,0)</f>
        <v>15</v>
      </c>
      <c r="B16" t="s">
        <v>22</v>
      </c>
      <c r="D16" t="str">
        <f>IFERROR(VLOOKUP(ROWS($D$2:D16),$A$2:$B$250,2,0),"")</f>
        <v>AX - Åland Islands</v>
      </c>
    </row>
    <row r="17" spans="1:4">
      <c r="A17">
        <f>IF(ISNUMBER(FIND(GPA!$B$6,B17:B265)),MAX(A$1:$A16)+1,0)</f>
        <v>16</v>
      </c>
      <c r="B17" t="s">
        <v>23</v>
      </c>
      <c r="D17" t="str">
        <f>IFERROR(VLOOKUP(ROWS($D$2:D17),$A$2:$B$250,2,0),"")</f>
        <v>AZ - Azerbaijan</v>
      </c>
    </row>
    <row r="18" spans="1:4">
      <c r="A18">
        <f>IF(ISNUMBER(FIND(GPA!$B$6,B18:B266)),MAX(A$1:$A17)+1,0)</f>
        <v>17</v>
      </c>
      <c r="B18" t="s">
        <v>24</v>
      </c>
      <c r="D18" t="str">
        <f>IFERROR(VLOOKUP(ROWS($D$2:D18),$A$2:$B$250,2,0),"")</f>
        <v>BA - Bosnia and Herzegovina</v>
      </c>
    </row>
    <row r="19" spans="1:4">
      <c r="A19">
        <f>IF(ISNUMBER(FIND(GPA!$B$6,B19:B267)),MAX(A$1:$A18)+1,0)</f>
        <v>18</v>
      </c>
      <c r="B19" t="s">
        <v>25</v>
      </c>
      <c r="D19" t="str">
        <f>IFERROR(VLOOKUP(ROWS($D$2:D19),$A$2:$B$250,2,0),"")</f>
        <v>BB - Barbados</v>
      </c>
    </row>
    <row r="20" spans="1:4">
      <c r="A20">
        <f>IF(ISNUMBER(FIND(GPA!$B$6,B20:B268)),MAX(A$1:$A19)+1,0)</f>
        <v>19</v>
      </c>
      <c r="B20" t="s">
        <v>26</v>
      </c>
      <c r="D20" t="str">
        <f>IFERROR(VLOOKUP(ROWS($D$2:D20),$A$2:$B$250,2,0),"")</f>
        <v>BD - Bangladesh</v>
      </c>
    </row>
    <row r="21" spans="1:4">
      <c r="A21">
        <f>IF(ISNUMBER(FIND(GPA!$B$6,B21:B269)),MAX(A$1:$A20)+1,0)</f>
        <v>20</v>
      </c>
      <c r="B21" t="s">
        <v>27</v>
      </c>
      <c r="D21" t="str">
        <f>IFERROR(VLOOKUP(ROWS($D$2:D21),$A$2:$B$250,2,0),"")</f>
        <v>BE - Belgium</v>
      </c>
    </row>
    <row r="22" spans="1:4">
      <c r="A22">
        <f>IF(ISNUMBER(FIND(GPA!$B$6,B22:B270)),MAX(A$1:$A21)+1,0)</f>
        <v>21</v>
      </c>
      <c r="B22" t="s">
        <v>28</v>
      </c>
      <c r="D22" t="str">
        <f>IFERROR(VLOOKUP(ROWS($D$2:D22),$A$2:$B$250,2,0),"")</f>
        <v>BF - Burkina Faso</v>
      </c>
    </row>
    <row r="23" spans="1:4">
      <c r="A23">
        <f>IF(ISNUMBER(FIND(GPA!$B$6,B23:B271)),MAX(A$1:$A22)+1,0)</f>
        <v>22</v>
      </c>
      <c r="B23" t="s">
        <v>29</v>
      </c>
      <c r="D23" t="str">
        <f>IFERROR(VLOOKUP(ROWS($D$2:D23),$A$2:$B$250,2,0),"")</f>
        <v>BG - Bulgaria</v>
      </c>
    </row>
    <row r="24" spans="1:4">
      <c r="A24">
        <f>IF(ISNUMBER(FIND(GPA!$B$6,B24:B272)),MAX(A$1:$A23)+1,0)</f>
        <v>23</v>
      </c>
      <c r="B24" t="s">
        <v>30</v>
      </c>
      <c r="D24" t="str">
        <f>IFERROR(VLOOKUP(ROWS($D$2:D24),$A$2:$B$250,2,0),"")</f>
        <v>BH - Bahrain</v>
      </c>
    </row>
    <row r="25" spans="1:4">
      <c r="A25">
        <f>IF(ISNUMBER(FIND(GPA!$B$6,B25:B273)),MAX(A$1:$A24)+1,0)</f>
        <v>24</v>
      </c>
      <c r="B25" t="s">
        <v>31</v>
      </c>
      <c r="D25" t="str">
        <f>IFERROR(VLOOKUP(ROWS($D$2:D25),$A$2:$B$250,2,0),"")</f>
        <v>BI - Burundi</v>
      </c>
    </row>
    <row r="26" spans="1:4">
      <c r="A26">
        <f>IF(ISNUMBER(FIND(GPA!$B$6,B26:B274)),MAX(A$1:$A25)+1,0)</f>
        <v>25</v>
      </c>
      <c r="B26" t="s">
        <v>32</v>
      </c>
      <c r="D26" t="str">
        <f>IFERROR(VLOOKUP(ROWS($D$2:D26),$A$2:$B$250,2,0),"")</f>
        <v>BJ - Benin</v>
      </c>
    </row>
    <row r="27" spans="1:4">
      <c r="A27">
        <f>IF(ISNUMBER(FIND(GPA!$B$6,B27:B275)),MAX(A$1:$A26)+1,0)</f>
        <v>26</v>
      </c>
      <c r="B27" t="s">
        <v>33</v>
      </c>
      <c r="D27" t="str">
        <f>IFERROR(VLOOKUP(ROWS($D$2:D27),$A$2:$B$250,2,0),"")</f>
        <v>BL - Saint Barthélemy</v>
      </c>
    </row>
    <row r="28" spans="1:4">
      <c r="A28">
        <f>IF(ISNUMBER(FIND(GPA!$B$6,B28:B276)),MAX(A$1:$A27)+1,0)</f>
        <v>27</v>
      </c>
      <c r="B28" t="s">
        <v>34</v>
      </c>
      <c r="D28" t="str">
        <f>IFERROR(VLOOKUP(ROWS($D$2:D28),$A$2:$B$250,2,0),"")</f>
        <v>BM - Bermuda</v>
      </c>
    </row>
    <row r="29" spans="1:4">
      <c r="A29">
        <f>IF(ISNUMBER(FIND(GPA!$B$6,B29:B277)),MAX(A$1:$A28)+1,0)</f>
        <v>28</v>
      </c>
      <c r="B29" t="s">
        <v>35</v>
      </c>
      <c r="D29" t="str">
        <f>IFERROR(VLOOKUP(ROWS($D$2:D29),$A$2:$B$250,2,0),"")</f>
        <v>BN - Brunei Darussalam</v>
      </c>
    </row>
    <row r="30" spans="1:4">
      <c r="A30">
        <f>IF(ISNUMBER(FIND(GPA!$B$6,B30:B278)),MAX(A$1:$A29)+1,0)</f>
        <v>29</v>
      </c>
      <c r="B30" t="s">
        <v>36</v>
      </c>
      <c r="D30" t="str">
        <f>IFERROR(VLOOKUP(ROWS($D$2:D30),$A$2:$B$250,2,0),"")</f>
        <v>BO - Bolivia (Plurinational State of)</v>
      </c>
    </row>
    <row r="31" spans="1:4">
      <c r="A31">
        <f>IF(ISNUMBER(FIND(GPA!$B$6,B31:B279)),MAX(A$1:$A30)+1,0)</f>
        <v>30</v>
      </c>
      <c r="B31" t="s">
        <v>37</v>
      </c>
      <c r="D31" t="str">
        <f>IFERROR(VLOOKUP(ROWS($D$2:D31),$A$2:$B$250,2,0),"")</f>
        <v>BQ - Bonaire, Sint Eustatius and Saba</v>
      </c>
    </row>
    <row r="32" spans="1:4">
      <c r="A32">
        <f>IF(ISNUMBER(FIND(GPA!$B$6,B32:B280)),MAX(A$1:$A31)+1,0)</f>
        <v>31</v>
      </c>
      <c r="B32" t="s">
        <v>38</v>
      </c>
      <c r="D32" t="str">
        <f>IFERROR(VLOOKUP(ROWS($D$2:D32),$A$2:$B$250,2,0),"")</f>
        <v>BR - Brazil</v>
      </c>
    </row>
    <row r="33" spans="1:4">
      <c r="A33">
        <f>IF(ISNUMBER(FIND(GPA!$B$6,B33:B281)),MAX(A$1:$A32)+1,0)</f>
        <v>32</v>
      </c>
      <c r="B33" t="s">
        <v>39</v>
      </c>
      <c r="D33" t="str">
        <f>IFERROR(VLOOKUP(ROWS($D$2:D33),$A$2:$B$250,2,0),"")</f>
        <v>BS - Bahamas</v>
      </c>
    </row>
    <row r="34" spans="1:4">
      <c r="A34">
        <f>IF(ISNUMBER(FIND(GPA!$B$6,B34:B282)),MAX(A$1:$A33)+1,0)</f>
        <v>33</v>
      </c>
      <c r="B34" t="s">
        <v>40</v>
      </c>
      <c r="D34" t="str">
        <f>IFERROR(VLOOKUP(ROWS($D$2:D34),$A$2:$B$250,2,0),"")</f>
        <v>BT - Bhutan</v>
      </c>
    </row>
    <row r="35" spans="1:4">
      <c r="A35">
        <f>IF(ISNUMBER(FIND(GPA!$B$6,B35:B283)),MAX(A$1:$A34)+1,0)</f>
        <v>34</v>
      </c>
      <c r="B35" t="s">
        <v>41</v>
      </c>
      <c r="D35" t="str">
        <f>IFERROR(VLOOKUP(ROWS($D$2:D35),$A$2:$B$250,2,0),"")</f>
        <v>BV - Bouvet Island</v>
      </c>
    </row>
    <row r="36" spans="1:4">
      <c r="A36">
        <f>IF(ISNUMBER(FIND(GPA!$B$6,B36:B284)),MAX(A$1:$A35)+1,0)</f>
        <v>35</v>
      </c>
      <c r="B36" t="s">
        <v>42</v>
      </c>
      <c r="D36" t="str">
        <f>IFERROR(VLOOKUP(ROWS($D$2:D36),$A$2:$B$250,2,0),"")</f>
        <v>BW - Botswana</v>
      </c>
    </row>
    <row r="37" spans="1:4">
      <c r="A37">
        <f>IF(ISNUMBER(FIND(GPA!$B$6,B37:B285)),MAX(A$1:$A36)+1,0)</f>
        <v>36</v>
      </c>
      <c r="B37" t="s">
        <v>43</v>
      </c>
      <c r="D37" t="str">
        <f>IFERROR(VLOOKUP(ROWS($D$2:D37),$A$2:$B$250,2,0),"")</f>
        <v>BY - Belarus</v>
      </c>
    </row>
    <row r="38" spans="1:4">
      <c r="A38">
        <f>IF(ISNUMBER(FIND(GPA!$B$6,B38:B286)),MAX(A$1:$A37)+1,0)</f>
        <v>37</v>
      </c>
      <c r="B38" t="s">
        <v>44</v>
      </c>
      <c r="D38" t="str">
        <f>IFERROR(VLOOKUP(ROWS($D$2:D38),$A$2:$B$250,2,0),"")</f>
        <v>BZ - Belize</v>
      </c>
    </row>
    <row r="39" spans="1:4">
      <c r="A39">
        <f>IF(ISNUMBER(FIND(GPA!$B$6,B39:B287)),MAX(A$1:$A38)+1,0)</f>
        <v>38</v>
      </c>
      <c r="B39" t="s">
        <v>45</v>
      </c>
      <c r="D39" t="str">
        <f>IFERROR(VLOOKUP(ROWS($D$2:D39),$A$2:$B$250,2,0),"")</f>
        <v>CA - Canada</v>
      </c>
    </row>
    <row r="40" spans="1:4">
      <c r="A40">
        <f>IF(ISNUMBER(FIND(GPA!$B$6,B40:B288)),MAX(A$1:$A39)+1,0)</f>
        <v>39</v>
      </c>
      <c r="B40" t="s">
        <v>46</v>
      </c>
      <c r="D40" t="str">
        <f>IFERROR(VLOOKUP(ROWS($D$2:D40),$A$2:$B$250,2,0),"")</f>
        <v>CC - Cocos (Keeling) Islands</v>
      </c>
    </row>
    <row r="41" spans="1:4">
      <c r="A41">
        <f>IF(ISNUMBER(FIND(GPA!$B$6,B41:B289)),MAX(A$1:$A40)+1,0)</f>
        <v>40</v>
      </c>
      <c r="B41" t="s">
        <v>47</v>
      </c>
      <c r="D41" t="str">
        <f>IFERROR(VLOOKUP(ROWS($D$2:D41),$A$2:$B$250,2,0),"")</f>
        <v>CD - Congo, Democratic Republic of the</v>
      </c>
    </row>
    <row r="42" spans="1:4">
      <c r="A42">
        <f>IF(ISNUMBER(FIND(GPA!$B$6,B42:B290)),MAX(A$1:$A41)+1,0)</f>
        <v>41</v>
      </c>
      <c r="B42" t="s">
        <v>48</v>
      </c>
      <c r="D42" t="str">
        <f>IFERROR(VLOOKUP(ROWS($D$2:D42),$A$2:$B$250,2,0),"")</f>
        <v>CF - Central African Republic</v>
      </c>
    </row>
    <row r="43" spans="1:4">
      <c r="A43">
        <f>IF(ISNUMBER(FIND(GPA!$B$6,B43:B291)),MAX(A$1:$A42)+1,0)</f>
        <v>42</v>
      </c>
      <c r="B43" t="s">
        <v>49</v>
      </c>
      <c r="D43" t="str">
        <f>IFERROR(VLOOKUP(ROWS($D$2:D43),$A$2:$B$250,2,0),"")</f>
        <v>CG - Congo</v>
      </c>
    </row>
    <row r="44" spans="1:4">
      <c r="A44">
        <f>IF(ISNUMBER(FIND(GPA!$B$6,B44:B292)),MAX(A$1:$A43)+1,0)</f>
        <v>43</v>
      </c>
      <c r="B44" t="s">
        <v>50</v>
      </c>
      <c r="D44" t="str">
        <f>IFERROR(VLOOKUP(ROWS($D$2:D44),$A$2:$B$250,2,0),"")</f>
        <v>CH - Switzerland</v>
      </c>
    </row>
    <row r="45" spans="1:4">
      <c r="A45">
        <f>IF(ISNUMBER(FIND(GPA!$B$6,B45:B293)),MAX(A$1:$A44)+1,0)</f>
        <v>44</v>
      </c>
      <c r="B45" t="s">
        <v>51</v>
      </c>
      <c r="D45" t="str">
        <f>IFERROR(VLOOKUP(ROWS($D$2:D45),$A$2:$B$250,2,0),"")</f>
        <v>CI - Côte d'Ivoire</v>
      </c>
    </row>
    <row r="46" spans="1:4">
      <c r="A46">
        <f>IF(ISNUMBER(FIND(GPA!$B$6,B46:B294)),MAX(A$1:$A45)+1,0)</f>
        <v>45</v>
      </c>
      <c r="B46" t="s">
        <v>52</v>
      </c>
      <c r="D46" t="str">
        <f>IFERROR(VLOOKUP(ROWS($D$2:D46),$A$2:$B$250,2,0),"")</f>
        <v>CK - Cook Islands</v>
      </c>
    </row>
    <row r="47" spans="1:4">
      <c r="A47">
        <f>IF(ISNUMBER(FIND(GPA!$B$6,B47:B295)),MAX(A$1:$A46)+1,0)</f>
        <v>46</v>
      </c>
      <c r="B47" t="s">
        <v>53</v>
      </c>
      <c r="D47" t="str">
        <f>IFERROR(VLOOKUP(ROWS($D$2:D47),$A$2:$B$250,2,0),"")</f>
        <v>CL - Chile</v>
      </c>
    </row>
    <row r="48" spans="1:4">
      <c r="A48">
        <f>IF(ISNUMBER(FIND(GPA!$B$6,B48:B296)),MAX(A$1:$A47)+1,0)</f>
        <v>47</v>
      </c>
      <c r="B48" t="s">
        <v>54</v>
      </c>
      <c r="D48" t="str">
        <f>IFERROR(VLOOKUP(ROWS($D$2:D48),$A$2:$B$250,2,0),"")</f>
        <v>CM - Cameroon</v>
      </c>
    </row>
    <row r="49" spans="1:4">
      <c r="A49">
        <f>IF(ISNUMBER(FIND(GPA!$B$6,B49:B297)),MAX(A$1:$A48)+1,0)</f>
        <v>48</v>
      </c>
      <c r="B49" t="s">
        <v>55</v>
      </c>
      <c r="D49" t="str">
        <f>IFERROR(VLOOKUP(ROWS($D$2:D49),$A$2:$B$250,2,0),"")</f>
        <v>CN - China</v>
      </c>
    </row>
    <row r="50" spans="1:4">
      <c r="A50">
        <f>IF(ISNUMBER(FIND(GPA!$B$6,B50:B298)),MAX(A$1:$A49)+1,0)</f>
        <v>49</v>
      </c>
      <c r="B50" t="s">
        <v>56</v>
      </c>
      <c r="D50" t="str">
        <f>IFERROR(VLOOKUP(ROWS($D$2:D50),$A$2:$B$250,2,0),"")</f>
        <v>CO - Colombia</v>
      </c>
    </row>
    <row r="51" spans="1:4">
      <c r="A51">
        <f>IF(ISNUMBER(FIND(GPA!$B$6,B51:B299)),MAX(A$1:$A50)+1,0)</f>
        <v>50</v>
      </c>
      <c r="B51" t="s">
        <v>57</v>
      </c>
      <c r="D51" t="str">
        <f>IFERROR(VLOOKUP(ROWS($D$2:D51),$A$2:$B$250,2,0),"")</f>
        <v>CR - Costa Rica</v>
      </c>
    </row>
    <row r="52" spans="1:4">
      <c r="A52">
        <f>IF(ISNUMBER(FIND(GPA!$B$6,B52:B300)),MAX(A$1:$A51)+1,0)</f>
        <v>51</v>
      </c>
      <c r="B52" t="s">
        <v>58</v>
      </c>
      <c r="D52" t="str">
        <f>IFERROR(VLOOKUP(ROWS($D$2:D52),$A$2:$B$250,2,0),"")</f>
        <v>CU - Cuba</v>
      </c>
    </row>
    <row r="53" spans="1:4">
      <c r="A53">
        <f>IF(ISNUMBER(FIND(GPA!$B$6,B53:B301)),MAX(A$1:$A52)+1,0)</f>
        <v>52</v>
      </c>
      <c r="B53" t="s">
        <v>59</v>
      </c>
      <c r="D53" t="str">
        <f>IFERROR(VLOOKUP(ROWS($D$2:D53),$A$2:$B$250,2,0),"")</f>
        <v>CV - Cabo Verde</v>
      </c>
    </row>
    <row r="54" spans="1:4">
      <c r="A54">
        <f>IF(ISNUMBER(FIND(GPA!$B$6,B54:B302)),MAX(A$1:$A53)+1,0)</f>
        <v>53</v>
      </c>
      <c r="B54" t="s">
        <v>60</v>
      </c>
      <c r="D54" t="str">
        <f>IFERROR(VLOOKUP(ROWS($D$2:D54),$A$2:$B$250,2,0),"")</f>
        <v>CW - Curaçao</v>
      </c>
    </row>
    <row r="55" spans="1:4">
      <c r="A55">
        <f>IF(ISNUMBER(FIND(GPA!$B$6,B55:B303)),MAX(A$1:$A54)+1,0)</f>
        <v>54</v>
      </c>
      <c r="B55" t="s">
        <v>61</v>
      </c>
      <c r="D55" t="str">
        <f>IFERROR(VLOOKUP(ROWS($D$2:D55),$A$2:$B$250,2,0),"")</f>
        <v>CX - Christmas Island</v>
      </c>
    </row>
    <row r="56" spans="1:4">
      <c r="A56">
        <f>IF(ISNUMBER(FIND(GPA!$B$6,B56:B304)),MAX(A$1:$A55)+1,0)</f>
        <v>55</v>
      </c>
      <c r="B56" t="s">
        <v>62</v>
      </c>
      <c r="D56" t="str">
        <f>IFERROR(VLOOKUP(ROWS($D$2:D56),$A$2:$B$250,2,0),"")</f>
        <v>CY - Cyprus</v>
      </c>
    </row>
    <row r="57" spans="1:4">
      <c r="A57">
        <f>IF(ISNUMBER(FIND(GPA!$B$6,B57:B305)),MAX(A$1:$A56)+1,0)</f>
        <v>56</v>
      </c>
      <c r="B57" t="s">
        <v>63</v>
      </c>
      <c r="D57" t="str">
        <f>IFERROR(VLOOKUP(ROWS($D$2:D57),$A$2:$B$250,2,0),"")</f>
        <v>CZ - Czechia</v>
      </c>
    </row>
    <row r="58" spans="1:4">
      <c r="A58">
        <f>IF(ISNUMBER(FIND(GPA!$B$6,B58:B306)),MAX(A$1:$A57)+1,0)</f>
        <v>57</v>
      </c>
      <c r="B58" t="s">
        <v>64</v>
      </c>
      <c r="D58" t="str">
        <f>IFERROR(VLOOKUP(ROWS($D$2:D58),$A$2:$B$250,2,0),"")</f>
        <v>DE - Germany</v>
      </c>
    </row>
    <row r="59" spans="1:4">
      <c r="A59">
        <f>IF(ISNUMBER(FIND(GPA!$B$6,B59:B307)),MAX(A$1:$A58)+1,0)</f>
        <v>58</v>
      </c>
      <c r="B59" t="s">
        <v>65</v>
      </c>
      <c r="D59" t="str">
        <f>IFERROR(VLOOKUP(ROWS($D$2:D59),$A$2:$B$250,2,0),"")</f>
        <v>DJ - Djibouti</v>
      </c>
    </row>
    <row r="60" spans="1:4">
      <c r="A60">
        <f>IF(ISNUMBER(FIND(GPA!$B$6,B60:B308)),MAX(A$1:$A59)+1,0)</f>
        <v>59</v>
      </c>
      <c r="B60" t="s">
        <v>66</v>
      </c>
      <c r="D60" t="str">
        <f>IFERROR(VLOOKUP(ROWS($D$2:D60),$A$2:$B$250,2,0),"")</f>
        <v>DK - Denmark</v>
      </c>
    </row>
    <row r="61" spans="1:4">
      <c r="A61">
        <f>IF(ISNUMBER(FIND(GPA!$B$6,B61:B309)),MAX(A$1:$A60)+1,0)</f>
        <v>60</v>
      </c>
      <c r="B61" t="s">
        <v>67</v>
      </c>
      <c r="D61" t="str">
        <f>IFERROR(VLOOKUP(ROWS($D$2:D61),$A$2:$B$250,2,0),"")</f>
        <v>DM - Dominica</v>
      </c>
    </row>
    <row r="62" spans="1:4">
      <c r="A62">
        <f>IF(ISNUMBER(FIND(GPA!$B$6,B62:B310)),MAX(A$1:$A61)+1,0)</f>
        <v>61</v>
      </c>
      <c r="B62" t="s">
        <v>68</v>
      </c>
      <c r="D62" t="str">
        <f>IFERROR(VLOOKUP(ROWS($D$2:D62),$A$2:$B$250,2,0),"")</f>
        <v>DO - Dominican Republic</v>
      </c>
    </row>
    <row r="63" spans="1:4">
      <c r="A63">
        <f>IF(ISNUMBER(FIND(GPA!$B$6,B63:B311)),MAX(A$1:$A62)+1,0)</f>
        <v>62</v>
      </c>
      <c r="B63" t="s">
        <v>69</v>
      </c>
      <c r="D63" t="str">
        <f>IFERROR(VLOOKUP(ROWS($D$2:D63),$A$2:$B$250,2,0),"")</f>
        <v>DZ - Algeria</v>
      </c>
    </row>
    <row r="64" spans="1:4">
      <c r="A64">
        <f>IF(ISNUMBER(FIND(GPA!$B$6,B64:B312)),MAX(A$1:$A63)+1,0)</f>
        <v>63</v>
      </c>
      <c r="B64" t="s">
        <v>70</v>
      </c>
      <c r="D64" t="str">
        <f>IFERROR(VLOOKUP(ROWS($D$2:D64),$A$2:$B$250,2,0),"")</f>
        <v>EC - Ecuador</v>
      </c>
    </row>
    <row r="65" spans="1:4">
      <c r="A65">
        <f>IF(ISNUMBER(FIND(GPA!$B$6,B65:B313)),MAX(A$1:$A64)+1,0)</f>
        <v>64</v>
      </c>
      <c r="B65" t="s">
        <v>71</v>
      </c>
      <c r="D65" t="str">
        <f>IFERROR(VLOOKUP(ROWS($D$2:D65),$A$2:$B$250,2,0),"")</f>
        <v>EE - Estonia</v>
      </c>
    </row>
    <row r="66" spans="1:4">
      <c r="A66">
        <f>IF(ISNUMBER(FIND(GPA!$B$6,B66:B314)),MAX(A$1:$A65)+1,0)</f>
        <v>65</v>
      </c>
      <c r="B66" t="s">
        <v>72</v>
      </c>
      <c r="D66" t="str">
        <f>IFERROR(VLOOKUP(ROWS($D$2:D66),$A$2:$B$250,2,0),"")</f>
        <v>EG - Egypt</v>
      </c>
    </row>
    <row r="67" spans="1:4">
      <c r="A67">
        <f>IF(ISNUMBER(FIND(GPA!$B$6,B67:B315)),MAX(A$1:$A66)+1,0)</f>
        <v>66</v>
      </c>
      <c r="B67" t="s">
        <v>73</v>
      </c>
      <c r="D67" t="str">
        <f>IFERROR(VLOOKUP(ROWS($D$2:D67),$A$2:$B$250,2,0),"")</f>
        <v>EH - Western Sahara</v>
      </c>
    </row>
    <row r="68" spans="1:4">
      <c r="A68">
        <f>IF(ISNUMBER(FIND(GPA!$B$6,B68:B316)),MAX(A$1:$A67)+1,0)</f>
        <v>67</v>
      </c>
      <c r="B68" t="s">
        <v>74</v>
      </c>
      <c r="D68" t="str">
        <f>IFERROR(VLOOKUP(ROWS($D$2:D68),$A$2:$B$250,2,0),"")</f>
        <v>ER - Eritrea</v>
      </c>
    </row>
    <row r="69" spans="1:4">
      <c r="A69">
        <f>IF(ISNUMBER(FIND(GPA!$B$6,B69:B317)),MAX(A$1:$A68)+1,0)</f>
        <v>68</v>
      </c>
      <c r="B69" t="s">
        <v>75</v>
      </c>
      <c r="D69" t="str">
        <f>IFERROR(VLOOKUP(ROWS($D$2:D69),$A$2:$B$250,2,0),"")</f>
        <v>ES - Spain</v>
      </c>
    </row>
    <row r="70" spans="1:4">
      <c r="A70">
        <f>IF(ISNUMBER(FIND(GPA!$B$6,B70:B318)),MAX(A$1:$A69)+1,0)</f>
        <v>69</v>
      </c>
      <c r="B70" t="s">
        <v>76</v>
      </c>
      <c r="D70" t="str">
        <f>IFERROR(VLOOKUP(ROWS($D$2:D70),$A$2:$B$250,2,0),"")</f>
        <v>ET - Ethiopia</v>
      </c>
    </row>
    <row r="71" spans="1:4">
      <c r="A71">
        <f>IF(ISNUMBER(FIND(GPA!$B$6,B71:B319)),MAX(A$1:$A70)+1,0)</f>
        <v>70</v>
      </c>
      <c r="B71" t="s">
        <v>77</v>
      </c>
      <c r="D71" t="str">
        <f>IFERROR(VLOOKUP(ROWS($D$2:D71),$A$2:$B$250,2,0),"")</f>
        <v>FI - Finland</v>
      </c>
    </row>
    <row r="72" spans="1:4">
      <c r="A72">
        <f>IF(ISNUMBER(FIND(GPA!$B$6,B72:B320)),MAX(A$1:$A71)+1,0)</f>
        <v>71</v>
      </c>
      <c r="B72" t="s">
        <v>78</v>
      </c>
      <c r="D72" t="str">
        <f>IFERROR(VLOOKUP(ROWS($D$2:D72),$A$2:$B$250,2,0),"")</f>
        <v>FJ - Fiji</v>
      </c>
    </row>
    <row r="73" spans="1:4">
      <c r="A73">
        <f>IF(ISNUMBER(FIND(GPA!$B$6,B73:B321)),MAX(A$1:$A72)+1,0)</f>
        <v>72</v>
      </c>
      <c r="B73" t="s">
        <v>79</v>
      </c>
      <c r="D73" t="str">
        <f>IFERROR(VLOOKUP(ROWS($D$2:D73),$A$2:$B$250,2,0),"")</f>
        <v>FK - Falkland Islands (Malvinas)</v>
      </c>
    </row>
    <row r="74" spans="1:4">
      <c r="A74">
        <f>IF(ISNUMBER(FIND(GPA!$B$6,B74:B322)),MAX(A$1:$A73)+1,0)</f>
        <v>73</v>
      </c>
      <c r="B74" t="s">
        <v>80</v>
      </c>
      <c r="D74" t="str">
        <f>IFERROR(VLOOKUP(ROWS($D$2:D74),$A$2:$B$250,2,0),"")</f>
        <v>FM - Micronesia (Federated States of)</v>
      </c>
    </row>
    <row r="75" spans="1:4">
      <c r="A75">
        <f>IF(ISNUMBER(FIND(GPA!$B$6,B75:B323)),MAX(A$1:$A74)+1,0)</f>
        <v>74</v>
      </c>
      <c r="B75" t="s">
        <v>81</v>
      </c>
      <c r="D75" t="str">
        <f>IFERROR(VLOOKUP(ROWS($D$2:D75),$A$2:$B$250,2,0),"")</f>
        <v>FO - Faroe Islands</v>
      </c>
    </row>
    <row r="76" spans="1:4">
      <c r="A76">
        <f>IF(ISNUMBER(FIND(GPA!$B$6,B76:B324)),MAX(A$1:$A75)+1,0)</f>
        <v>75</v>
      </c>
      <c r="B76" t="s">
        <v>82</v>
      </c>
      <c r="D76" t="str">
        <f>IFERROR(VLOOKUP(ROWS($D$2:D76),$A$2:$B$250,2,0),"")</f>
        <v>FR - France</v>
      </c>
    </row>
    <row r="77" spans="1:4">
      <c r="A77">
        <f>IF(ISNUMBER(FIND(GPA!$B$6,B77:B325)),MAX(A$1:$A76)+1,0)</f>
        <v>76</v>
      </c>
      <c r="B77" t="s">
        <v>83</v>
      </c>
      <c r="D77" t="str">
        <f>IFERROR(VLOOKUP(ROWS($D$2:D77),$A$2:$B$250,2,0),"")</f>
        <v>GA - Gabon</v>
      </c>
    </row>
    <row r="78" spans="1:4">
      <c r="A78">
        <f>IF(ISNUMBER(FIND(GPA!$B$6,B78:B326)),MAX(A$1:$A77)+1,0)</f>
        <v>77</v>
      </c>
      <c r="B78" t="s">
        <v>84</v>
      </c>
      <c r="D78" t="str">
        <f>IFERROR(VLOOKUP(ROWS($D$2:D78),$A$2:$B$250,2,0),"")</f>
        <v>GB - United Kingdom of Great Britain and Northern Ireland</v>
      </c>
    </row>
    <row r="79" spans="1:4">
      <c r="A79">
        <f>IF(ISNUMBER(FIND(GPA!$B$6,B79:B327)),MAX(A$1:$A78)+1,0)</f>
        <v>78</v>
      </c>
      <c r="B79" t="s">
        <v>85</v>
      </c>
      <c r="D79" t="str">
        <f>IFERROR(VLOOKUP(ROWS($D$2:D79),$A$2:$B$250,2,0),"")</f>
        <v>GD - Grenada</v>
      </c>
    </row>
    <row r="80" spans="1:4">
      <c r="A80">
        <f>IF(ISNUMBER(FIND(GPA!$B$6,B80:B328)),MAX(A$1:$A79)+1,0)</f>
        <v>79</v>
      </c>
      <c r="B80" t="s">
        <v>86</v>
      </c>
      <c r="D80" t="str">
        <f>IFERROR(VLOOKUP(ROWS($D$2:D80),$A$2:$B$250,2,0),"")</f>
        <v>GE - Georgia</v>
      </c>
    </row>
    <row r="81" spans="1:4">
      <c r="A81">
        <f>IF(ISNUMBER(FIND(GPA!$B$6,B81:B329)),MAX(A$1:$A80)+1,0)</f>
        <v>80</v>
      </c>
      <c r="B81" t="s">
        <v>87</v>
      </c>
      <c r="D81" t="str">
        <f>IFERROR(VLOOKUP(ROWS($D$2:D81),$A$2:$B$250,2,0),"")</f>
        <v>GF - French Guiana</v>
      </c>
    </row>
    <row r="82" spans="1:4">
      <c r="A82">
        <f>IF(ISNUMBER(FIND(GPA!$B$6,B82:B330)),MAX(A$1:$A81)+1,0)</f>
        <v>81</v>
      </c>
      <c r="B82" t="s">
        <v>88</v>
      </c>
      <c r="D82" t="str">
        <f>IFERROR(VLOOKUP(ROWS($D$2:D82),$A$2:$B$250,2,0),"")</f>
        <v>GG - Guernsey</v>
      </c>
    </row>
    <row r="83" spans="1:4">
      <c r="A83">
        <f>IF(ISNUMBER(FIND(GPA!$B$6,B83:B331)),MAX(A$1:$A82)+1,0)</f>
        <v>82</v>
      </c>
      <c r="B83" t="s">
        <v>89</v>
      </c>
      <c r="D83" t="str">
        <f>IFERROR(VLOOKUP(ROWS($D$2:D83),$A$2:$B$250,2,0),"")</f>
        <v>GH - Ghana</v>
      </c>
    </row>
    <row r="84" spans="1:4">
      <c r="A84">
        <f>IF(ISNUMBER(FIND(GPA!$B$6,B84:B332)),MAX(A$1:$A83)+1,0)</f>
        <v>83</v>
      </c>
      <c r="B84" t="s">
        <v>90</v>
      </c>
      <c r="D84" t="str">
        <f>IFERROR(VLOOKUP(ROWS($D$2:D84),$A$2:$B$250,2,0),"")</f>
        <v>GI - Gibraltar</v>
      </c>
    </row>
    <row r="85" spans="1:4">
      <c r="A85">
        <f>IF(ISNUMBER(FIND(GPA!$B$6,B85:B333)),MAX(A$1:$A84)+1,0)</f>
        <v>84</v>
      </c>
      <c r="B85" t="s">
        <v>91</v>
      </c>
      <c r="D85" t="str">
        <f>IFERROR(VLOOKUP(ROWS($D$2:D85),$A$2:$B$250,2,0),"")</f>
        <v>GL - Greenland</v>
      </c>
    </row>
    <row r="86" spans="1:4">
      <c r="A86">
        <f>IF(ISNUMBER(FIND(GPA!$B$6,B86:B334)),MAX(A$1:$A85)+1,0)</f>
        <v>85</v>
      </c>
      <c r="B86" t="s">
        <v>92</v>
      </c>
      <c r="D86" t="str">
        <f>IFERROR(VLOOKUP(ROWS($D$2:D86),$A$2:$B$250,2,0),"")</f>
        <v>GM - Gambia</v>
      </c>
    </row>
    <row r="87" spans="1:4">
      <c r="A87">
        <f>IF(ISNUMBER(FIND(GPA!$B$6,B87:B335)),MAX(A$1:$A86)+1,0)</f>
        <v>86</v>
      </c>
      <c r="B87" t="s">
        <v>93</v>
      </c>
      <c r="D87" t="str">
        <f>IFERROR(VLOOKUP(ROWS($D$2:D87),$A$2:$B$250,2,0),"")</f>
        <v>GN - Guinea</v>
      </c>
    </row>
    <row r="88" spans="1:4">
      <c r="A88">
        <f>IF(ISNUMBER(FIND(GPA!$B$6,B88:B336)),MAX(A$1:$A87)+1,0)</f>
        <v>87</v>
      </c>
      <c r="B88" t="s">
        <v>94</v>
      </c>
      <c r="D88" t="str">
        <f>IFERROR(VLOOKUP(ROWS($D$2:D88),$A$2:$B$250,2,0),"")</f>
        <v>GP - Guadeloupe</v>
      </c>
    </row>
    <row r="89" spans="1:4">
      <c r="A89">
        <f>IF(ISNUMBER(FIND(GPA!$B$6,B89:B337)),MAX(A$1:$A88)+1,0)</f>
        <v>88</v>
      </c>
      <c r="B89" t="s">
        <v>95</v>
      </c>
      <c r="D89" t="str">
        <f>IFERROR(VLOOKUP(ROWS($D$2:D89),$A$2:$B$250,2,0),"")</f>
        <v>GQ - Equatorial Guinea</v>
      </c>
    </row>
    <row r="90" spans="1:4">
      <c r="A90">
        <f>IF(ISNUMBER(FIND(GPA!$B$6,B90:B338)),MAX(A$1:$A89)+1,0)</f>
        <v>89</v>
      </c>
      <c r="B90" t="s">
        <v>96</v>
      </c>
      <c r="D90" t="str">
        <f>IFERROR(VLOOKUP(ROWS($D$2:D90),$A$2:$B$250,2,0),"")</f>
        <v>GR - Greece</v>
      </c>
    </row>
    <row r="91" spans="1:4">
      <c r="A91">
        <f>IF(ISNUMBER(FIND(GPA!$B$6,B91:B339)),MAX(A$1:$A90)+1,0)</f>
        <v>90</v>
      </c>
      <c r="B91" t="s">
        <v>97</v>
      </c>
      <c r="D91" t="str">
        <f>IFERROR(VLOOKUP(ROWS($D$2:D91),$A$2:$B$250,2,0),"")</f>
        <v>GS - South Georgia and the South Sandwich Islands</v>
      </c>
    </row>
    <row r="92" spans="1:4">
      <c r="A92">
        <f>IF(ISNUMBER(FIND(GPA!$B$6,B92:B340)),MAX(A$1:$A91)+1,0)</f>
        <v>91</v>
      </c>
      <c r="B92" t="s">
        <v>98</v>
      </c>
      <c r="D92" t="str">
        <f>IFERROR(VLOOKUP(ROWS($D$2:D92),$A$2:$B$250,2,0),"")</f>
        <v>GT - Guatemala</v>
      </c>
    </row>
    <row r="93" spans="1:4">
      <c r="A93">
        <f>IF(ISNUMBER(FIND(GPA!$B$6,B93:B341)),MAX(A$1:$A92)+1,0)</f>
        <v>92</v>
      </c>
      <c r="B93" t="s">
        <v>99</v>
      </c>
      <c r="D93" t="str">
        <f>IFERROR(VLOOKUP(ROWS($D$2:D93),$A$2:$B$250,2,0),"")</f>
        <v>GU - Guam</v>
      </c>
    </row>
    <row r="94" spans="1:4">
      <c r="A94">
        <f>IF(ISNUMBER(FIND(GPA!$B$6,B94:B342)),MAX(A$1:$A93)+1,0)</f>
        <v>93</v>
      </c>
      <c r="B94" t="s">
        <v>100</v>
      </c>
      <c r="D94" t="str">
        <f>IFERROR(VLOOKUP(ROWS($D$2:D94),$A$2:$B$250,2,0),"")</f>
        <v>GW - Guinea-Bissau</v>
      </c>
    </row>
    <row r="95" spans="1:4">
      <c r="A95">
        <f>IF(ISNUMBER(FIND(GPA!$B$6,B95:B343)),MAX(A$1:$A94)+1,0)</f>
        <v>94</v>
      </c>
      <c r="B95" t="s">
        <v>101</v>
      </c>
      <c r="D95" t="str">
        <f>IFERROR(VLOOKUP(ROWS($D$2:D95),$A$2:$B$250,2,0),"")</f>
        <v>GY - Guyana</v>
      </c>
    </row>
    <row r="96" spans="1:4">
      <c r="A96">
        <f>IF(ISNUMBER(FIND(GPA!$B$6,B96:B344)),MAX(A$1:$A95)+1,0)</f>
        <v>95</v>
      </c>
      <c r="B96" t="s">
        <v>102</v>
      </c>
      <c r="D96" t="str">
        <f>IFERROR(VLOOKUP(ROWS($D$2:D96),$A$2:$B$250,2,0),"")</f>
        <v>HK - Hong Kong</v>
      </c>
    </row>
    <row r="97" spans="1:4">
      <c r="A97">
        <f>IF(ISNUMBER(FIND(GPA!$B$6,B97:B345)),MAX(A$1:$A96)+1,0)</f>
        <v>96</v>
      </c>
      <c r="B97" t="s">
        <v>103</v>
      </c>
      <c r="D97" t="str">
        <f>IFERROR(VLOOKUP(ROWS($D$2:D97),$A$2:$B$250,2,0),"")</f>
        <v>HM - Heard Island and McDonald Islands</v>
      </c>
    </row>
    <row r="98" spans="1:4">
      <c r="A98">
        <f>IF(ISNUMBER(FIND(GPA!$B$6,B98:B346)),MAX(A$1:$A97)+1,0)</f>
        <v>97</v>
      </c>
      <c r="B98" t="s">
        <v>104</v>
      </c>
      <c r="D98" t="str">
        <f>IFERROR(VLOOKUP(ROWS($D$2:D98),$A$2:$B$250,2,0),"")</f>
        <v>HN - Honduras</v>
      </c>
    </row>
    <row r="99" spans="1:4">
      <c r="A99">
        <f>IF(ISNUMBER(FIND(GPA!$B$6,B99:B347)),MAX(A$1:$A98)+1,0)</f>
        <v>98</v>
      </c>
      <c r="B99" t="s">
        <v>105</v>
      </c>
      <c r="D99" t="str">
        <f>IFERROR(VLOOKUP(ROWS($D$2:D99),$A$2:$B$250,2,0),"")</f>
        <v>HR - Croatia</v>
      </c>
    </row>
    <row r="100" spans="1:4">
      <c r="A100">
        <f>IF(ISNUMBER(FIND(GPA!$B$6,B100:B348)),MAX(A$1:$A99)+1,0)</f>
        <v>99</v>
      </c>
      <c r="B100" t="s">
        <v>106</v>
      </c>
      <c r="D100" t="str">
        <f>IFERROR(VLOOKUP(ROWS($D$2:D100),$A$2:$B$250,2,0),"")</f>
        <v>HT - Haiti</v>
      </c>
    </row>
    <row r="101" spans="1:4">
      <c r="A101">
        <f>IF(ISNUMBER(FIND(GPA!$B$6,B101:B349)),MAX(A$1:$A100)+1,0)</f>
        <v>100</v>
      </c>
      <c r="B101" t="s">
        <v>107</v>
      </c>
      <c r="D101" t="str">
        <f>IFERROR(VLOOKUP(ROWS($D$2:D101),$A$2:$B$250,2,0),"")</f>
        <v>HU - Hungary</v>
      </c>
    </row>
    <row r="102" spans="1:4">
      <c r="A102">
        <f>IF(ISNUMBER(FIND(GPA!$B$6,B102:B350)),MAX(A$1:$A101)+1,0)</f>
        <v>101</v>
      </c>
      <c r="B102" t="s">
        <v>108</v>
      </c>
      <c r="D102" t="str">
        <f>IFERROR(VLOOKUP(ROWS($D$2:D102),$A$2:$B$250,2,0),"")</f>
        <v>ID - Indonesia</v>
      </c>
    </row>
    <row r="103" spans="1:4">
      <c r="A103">
        <f>IF(ISNUMBER(FIND(GPA!$B$6,B103:B351)),MAX(A$1:$A102)+1,0)</f>
        <v>102</v>
      </c>
      <c r="B103" t="s">
        <v>109</v>
      </c>
      <c r="D103" t="str">
        <f>IFERROR(VLOOKUP(ROWS($D$2:D103),$A$2:$B$250,2,0),"")</f>
        <v>IE - Ireland</v>
      </c>
    </row>
    <row r="104" spans="1:4">
      <c r="A104">
        <f>IF(ISNUMBER(FIND(GPA!$B$6,B104:B352)),MAX(A$1:$A103)+1,0)</f>
        <v>103</v>
      </c>
      <c r="B104" t="s">
        <v>110</v>
      </c>
      <c r="D104" t="str">
        <f>IFERROR(VLOOKUP(ROWS($D$2:D104),$A$2:$B$250,2,0),"")</f>
        <v>IL - Israel</v>
      </c>
    </row>
    <row r="105" spans="1:4">
      <c r="A105">
        <f>IF(ISNUMBER(FIND(GPA!$B$6,B105:B353)),MAX(A$1:$A104)+1,0)</f>
        <v>104</v>
      </c>
      <c r="B105" t="s">
        <v>111</v>
      </c>
      <c r="D105" t="str">
        <f>IFERROR(VLOOKUP(ROWS($D$2:D105),$A$2:$B$250,2,0),"")</f>
        <v>IM - Isle of Man</v>
      </c>
    </row>
    <row r="106" spans="1:4">
      <c r="A106">
        <f>IF(ISNUMBER(FIND(GPA!$B$6,B106:B354)),MAX(A$1:$A105)+1,0)</f>
        <v>105</v>
      </c>
      <c r="B106" t="s">
        <v>112</v>
      </c>
      <c r="D106" t="str">
        <f>IFERROR(VLOOKUP(ROWS($D$2:D106),$A$2:$B$250,2,0),"")</f>
        <v>IN - India</v>
      </c>
    </row>
    <row r="107" spans="1:4">
      <c r="A107">
        <f>IF(ISNUMBER(FIND(GPA!$B$6,B107:B355)),MAX(A$1:$A106)+1,0)</f>
        <v>106</v>
      </c>
      <c r="B107" t="s">
        <v>113</v>
      </c>
      <c r="D107" t="str">
        <f>IFERROR(VLOOKUP(ROWS($D$2:D107),$A$2:$B$250,2,0),"")</f>
        <v>IO - British Indian Ocean Territory</v>
      </c>
    </row>
    <row r="108" spans="1:4">
      <c r="A108">
        <f>IF(ISNUMBER(FIND(GPA!$B$6,B108:B356)),MAX(A$1:$A107)+1,0)</f>
        <v>107</v>
      </c>
      <c r="B108" t="s">
        <v>114</v>
      </c>
      <c r="D108" t="str">
        <f>IFERROR(VLOOKUP(ROWS($D$2:D108),$A$2:$B$250,2,0),"")</f>
        <v>IQ - Iraq</v>
      </c>
    </row>
    <row r="109" spans="1:4">
      <c r="A109">
        <f>IF(ISNUMBER(FIND(GPA!$B$6,B109:B357)),MAX(A$1:$A108)+1,0)</f>
        <v>108</v>
      </c>
      <c r="B109" t="s">
        <v>115</v>
      </c>
      <c r="D109" t="str">
        <f>IFERROR(VLOOKUP(ROWS($D$2:D109),$A$2:$B$250,2,0),"")</f>
        <v>IR - Iran (Islamic Republic of)</v>
      </c>
    </row>
    <row r="110" spans="1:4">
      <c r="A110">
        <f>IF(ISNUMBER(FIND(GPA!$B$6,B110:B358)),MAX(A$1:$A109)+1,0)</f>
        <v>109</v>
      </c>
      <c r="B110" t="s">
        <v>116</v>
      </c>
      <c r="D110" t="str">
        <f>IFERROR(VLOOKUP(ROWS($D$2:D110),$A$2:$B$250,2,0),"")</f>
        <v>IS - Iceland</v>
      </c>
    </row>
    <row r="111" spans="1:4">
      <c r="A111">
        <f>IF(ISNUMBER(FIND(GPA!$B$6,B111:B359)),MAX(A$1:$A110)+1,0)</f>
        <v>110</v>
      </c>
      <c r="B111" t="s">
        <v>117</v>
      </c>
      <c r="D111" t="str">
        <f>IFERROR(VLOOKUP(ROWS($D$2:D111),$A$2:$B$250,2,0),"")</f>
        <v>IT - Italy</v>
      </c>
    </row>
    <row r="112" spans="1:4">
      <c r="A112">
        <f>IF(ISNUMBER(FIND(GPA!$B$6,B112:B360)),MAX(A$1:$A111)+1,0)</f>
        <v>111</v>
      </c>
      <c r="B112" t="s">
        <v>118</v>
      </c>
      <c r="D112" t="str">
        <f>IFERROR(VLOOKUP(ROWS($D$2:D112),$A$2:$B$250,2,0),"")</f>
        <v>JE - Jersey</v>
      </c>
    </row>
    <row r="113" spans="1:4">
      <c r="A113">
        <f>IF(ISNUMBER(FIND(GPA!$B$6,B113:B361)),MAX(A$1:$A112)+1,0)</f>
        <v>112</v>
      </c>
      <c r="B113" t="s">
        <v>119</v>
      </c>
      <c r="D113" t="str">
        <f>IFERROR(VLOOKUP(ROWS($D$2:D113),$A$2:$B$250,2,0),"")</f>
        <v>JM - Jamaica</v>
      </c>
    </row>
    <row r="114" spans="1:4">
      <c r="A114">
        <f>IF(ISNUMBER(FIND(GPA!$B$6,B114:B362)),MAX(A$1:$A113)+1,0)</f>
        <v>113</v>
      </c>
      <c r="B114" t="s">
        <v>120</v>
      </c>
      <c r="D114" t="str">
        <f>IFERROR(VLOOKUP(ROWS($D$2:D114),$A$2:$B$250,2,0),"")</f>
        <v>JO - Jordan</v>
      </c>
    </row>
    <row r="115" spans="1:4">
      <c r="A115">
        <f>IF(ISNUMBER(FIND(GPA!$B$6,B115:B363)),MAX(A$1:$A114)+1,0)</f>
        <v>114</v>
      </c>
      <c r="B115" t="s">
        <v>121</v>
      </c>
      <c r="D115" t="str">
        <f>IFERROR(VLOOKUP(ROWS($D$2:D115),$A$2:$B$250,2,0),"")</f>
        <v>JP - Japan</v>
      </c>
    </row>
    <row r="116" spans="1:4">
      <c r="A116">
        <f>IF(ISNUMBER(FIND(GPA!$B$6,B116:B364)),MAX(A$1:$A115)+1,0)</f>
        <v>115</v>
      </c>
      <c r="B116" t="s">
        <v>122</v>
      </c>
      <c r="D116" t="str">
        <f>IFERROR(VLOOKUP(ROWS($D$2:D116),$A$2:$B$250,2,0),"")</f>
        <v>KE - Kenya</v>
      </c>
    </row>
    <row r="117" spans="1:4">
      <c r="A117">
        <f>IF(ISNUMBER(FIND(GPA!$B$6,B117:B365)),MAX(A$1:$A116)+1,0)</f>
        <v>116</v>
      </c>
      <c r="B117" t="s">
        <v>123</v>
      </c>
      <c r="D117" t="str">
        <f>IFERROR(VLOOKUP(ROWS($D$2:D117),$A$2:$B$250,2,0),"")</f>
        <v>KG - Kyrgyzstan</v>
      </c>
    </row>
    <row r="118" spans="1:4">
      <c r="A118">
        <f>IF(ISNUMBER(FIND(GPA!$B$6,B118:B366)),MAX(A$1:$A117)+1,0)</f>
        <v>117</v>
      </c>
      <c r="B118" t="s">
        <v>124</v>
      </c>
      <c r="D118" t="str">
        <f>IFERROR(VLOOKUP(ROWS($D$2:D118),$A$2:$B$250,2,0),"")</f>
        <v>KH - Cambodia</v>
      </c>
    </row>
    <row r="119" spans="1:4">
      <c r="A119">
        <f>IF(ISNUMBER(FIND(GPA!$B$6,B119:B367)),MAX(A$1:$A118)+1,0)</f>
        <v>118</v>
      </c>
      <c r="B119" t="s">
        <v>125</v>
      </c>
      <c r="D119" t="str">
        <f>IFERROR(VLOOKUP(ROWS($D$2:D119),$A$2:$B$250,2,0),"")</f>
        <v>KI - Kiribati</v>
      </c>
    </row>
    <row r="120" spans="1:4">
      <c r="A120">
        <f>IF(ISNUMBER(FIND(GPA!$B$6,B120:B368)),MAX(A$1:$A119)+1,0)</f>
        <v>119</v>
      </c>
      <c r="B120" t="s">
        <v>126</v>
      </c>
      <c r="D120" t="str">
        <f>IFERROR(VLOOKUP(ROWS($D$2:D120),$A$2:$B$250,2,0),"")</f>
        <v>KM - Comoros</v>
      </c>
    </row>
    <row r="121" spans="1:4">
      <c r="A121">
        <f>IF(ISNUMBER(FIND(GPA!$B$6,B121:B369)),MAX(A$1:$A120)+1,0)</f>
        <v>120</v>
      </c>
      <c r="B121" t="s">
        <v>127</v>
      </c>
      <c r="D121" t="str">
        <f>IFERROR(VLOOKUP(ROWS($D$2:D121),$A$2:$B$250,2,0),"")</f>
        <v>KN - Saint Kitts and Nevis</v>
      </c>
    </row>
    <row r="122" spans="1:4">
      <c r="A122">
        <f>IF(ISNUMBER(FIND(GPA!$B$6,B122:B370)),MAX(A$1:$A121)+1,0)</f>
        <v>121</v>
      </c>
      <c r="B122" t="s">
        <v>128</v>
      </c>
      <c r="D122" t="str">
        <f>IFERROR(VLOOKUP(ROWS($D$2:D122),$A$2:$B$250,2,0),"")</f>
        <v>KP - Korea (Democratic People's Republic of)</v>
      </c>
    </row>
    <row r="123" spans="1:4">
      <c r="A123">
        <f>IF(ISNUMBER(FIND(GPA!$B$6,B123:B371)),MAX(A$1:$A122)+1,0)</f>
        <v>122</v>
      </c>
      <c r="B123" t="s">
        <v>129</v>
      </c>
      <c r="D123" t="str">
        <f>IFERROR(VLOOKUP(ROWS($D$2:D123),$A$2:$B$250,2,0),"")</f>
        <v>KR - Korea, Republic of</v>
      </c>
    </row>
    <row r="124" spans="1:4">
      <c r="A124">
        <f>IF(ISNUMBER(FIND(GPA!$B$6,B124:B372)),MAX(A$1:$A123)+1,0)</f>
        <v>123</v>
      </c>
      <c r="B124" t="s">
        <v>130</v>
      </c>
      <c r="D124" t="str">
        <f>IFERROR(VLOOKUP(ROWS($D$2:D124),$A$2:$B$250,2,0),"")</f>
        <v>KW - Kuwait</v>
      </c>
    </row>
    <row r="125" spans="1:4">
      <c r="A125">
        <f>IF(ISNUMBER(FIND(GPA!$B$6,B125:B373)),MAX(A$1:$A124)+1,0)</f>
        <v>124</v>
      </c>
      <c r="B125" t="s">
        <v>131</v>
      </c>
      <c r="D125" t="str">
        <f>IFERROR(VLOOKUP(ROWS($D$2:D125),$A$2:$B$250,2,0),"")</f>
        <v>KY - Cayman Islands</v>
      </c>
    </row>
    <row r="126" spans="1:4">
      <c r="A126">
        <f>IF(ISNUMBER(FIND(GPA!$B$6,B126:B374)),MAX(A$1:$A125)+1,0)</f>
        <v>125</v>
      </c>
      <c r="B126" t="s">
        <v>132</v>
      </c>
      <c r="D126" t="str">
        <f>IFERROR(VLOOKUP(ROWS($D$2:D126),$A$2:$B$250,2,0),"")</f>
        <v>KZ - Kazakhstan</v>
      </c>
    </row>
    <row r="127" spans="1:4">
      <c r="A127">
        <f>IF(ISNUMBER(FIND(GPA!$B$6,B127:B375)),MAX(A$1:$A126)+1,0)</f>
        <v>126</v>
      </c>
      <c r="B127" t="s">
        <v>133</v>
      </c>
      <c r="D127" t="str">
        <f>IFERROR(VLOOKUP(ROWS($D$2:D127),$A$2:$B$250,2,0),"")</f>
        <v>LA - Lao People's Democratic Republic</v>
      </c>
    </row>
    <row r="128" spans="1:4">
      <c r="A128">
        <f>IF(ISNUMBER(FIND(GPA!$B$6,B128:B376)),MAX(A$1:$A127)+1,0)</f>
        <v>127</v>
      </c>
      <c r="B128" t="s">
        <v>134</v>
      </c>
      <c r="D128" t="str">
        <f>IFERROR(VLOOKUP(ROWS($D$2:D128),$A$2:$B$250,2,0),"")</f>
        <v>LB - Lebanon</v>
      </c>
    </row>
    <row r="129" spans="1:4">
      <c r="A129">
        <f>IF(ISNUMBER(FIND(GPA!$B$6,B129:B377)),MAX(A$1:$A128)+1,0)</f>
        <v>128</v>
      </c>
      <c r="B129" t="s">
        <v>135</v>
      </c>
      <c r="D129" t="str">
        <f>IFERROR(VLOOKUP(ROWS($D$2:D129),$A$2:$B$250,2,0),"")</f>
        <v>LC - Saint Lucia</v>
      </c>
    </row>
    <row r="130" spans="1:4">
      <c r="A130">
        <f>IF(ISNUMBER(FIND(GPA!$B$6,B130:B378)),MAX(A$1:$A129)+1,0)</f>
        <v>129</v>
      </c>
      <c r="B130" t="s">
        <v>136</v>
      </c>
      <c r="D130" t="str">
        <f>IFERROR(VLOOKUP(ROWS($D$2:D130),$A$2:$B$250,2,0),"")</f>
        <v>LI - Liechtenstein</v>
      </c>
    </row>
    <row r="131" spans="1:4">
      <c r="A131">
        <f>IF(ISNUMBER(FIND(GPA!$B$6,B131:B379)),MAX(A$1:$A130)+1,0)</f>
        <v>130</v>
      </c>
      <c r="B131" t="s">
        <v>137</v>
      </c>
      <c r="D131" t="str">
        <f>IFERROR(VLOOKUP(ROWS($D$2:D131),$A$2:$B$250,2,0),"")</f>
        <v>LK - Sri Lanka</v>
      </c>
    </row>
    <row r="132" spans="1:4">
      <c r="A132">
        <f>IF(ISNUMBER(FIND(GPA!$B$6,B132:B380)),MAX(A$1:$A131)+1,0)</f>
        <v>131</v>
      </c>
      <c r="B132" t="s">
        <v>138</v>
      </c>
      <c r="D132" t="str">
        <f>IFERROR(VLOOKUP(ROWS($D$2:D132),$A$2:$B$250,2,0),"")</f>
        <v>LR - Liberia</v>
      </c>
    </row>
    <row r="133" spans="1:4">
      <c r="A133">
        <f>IF(ISNUMBER(FIND(GPA!$B$6,B133:B381)),MAX(A$1:$A132)+1,0)</f>
        <v>132</v>
      </c>
      <c r="B133" t="s">
        <v>139</v>
      </c>
      <c r="D133" t="str">
        <f>IFERROR(VLOOKUP(ROWS($D$2:D133),$A$2:$B$250,2,0),"")</f>
        <v>LS - Lesotho</v>
      </c>
    </row>
    <row r="134" spans="1:4">
      <c r="A134">
        <f>IF(ISNUMBER(FIND(GPA!$B$6,B134:B382)),MAX(A$1:$A133)+1,0)</f>
        <v>133</v>
      </c>
      <c r="B134" t="s">
        <v>140</v>
      </c>
      <c r="D134" t="str">
        <f>IFERROR(VLOOKUP(ROWS($D$2:D134),$A$2:$B$250,2,0),"")</f>
        <v>LT - Lithuania</v>
      </c>
    </row>
    <row r="135" spans="1:4">
      <c r="A135">
        <f>IF(ISNUMBER(FIND(GPA!$B$6,B135:B383)),MAX(A$1:$A134)+1,0)</f>
        <v>134</v>
      </c>
      <c r="B135" t="s">
        <v>141</v>
      </c>
      <c r="D135" t="str">
        <f>IFERROR(VLOOKUP(ROWS($D$2:D135),$A$2:$B$250,2,0),"")</f>
        <v>LU - Luxembourg</v>
      </c>
    </row>
    <row r="136" spans="1:4">
      <c r="A136">
        <f>IF(ISNUMBER(FIND(GPA!$B$6,B136:B384)),MAX(A$1:$A135)+1,0)</f>
        <v>135</v>
      </c>
      <c r="B136" t="s">
        <v>142</v>
      </c>
      <c r="D136" t="str">
        <f>IFERROR(VLOOKUP(ROWS($D$2:D136),$A$2:$B$250,2,0),"")</f>
        <v>LV - Latvia</v>
      </c>
    </row>
    <row r="137" spans="1:4">
      <c r="A137">
        <f>IF(ISNUMBER(FIND(GPA!$B$6,B137:B385)),MAX(A$1:$A136)+1,0)</f>
        <v>136</v>
      </c>
      <c r="B137" t="s">
        <v>143</v>
      </c>
      <c r="D137" t="str">
        <f>IFERROR(VLOOKUP(ROWS($D$2:D137),$A$2:$B$250,2,0),"")</f>
        <v>LY - Libya</v>
      </c>
    </row>
    <row r="138" spans="1:4">
      <c r="A138">
        <f>IF(ISNUMBER(FIND(GPA!$B$6,B138:B386)),MAX(A$1:$A137)+1,0)</f>
        <v>137</v>
      </c>
      <c r="B138" t="s">
        <v>144</v>
      </c>
      <c r="D138" t="str">
        <f>IFERROR(VLOOKUP(ROWS($D$2:D138),$A$2:$B$250,2,0),"")</f>
        <v>MA - Morocco</v>
      </c>
    </row>
    <row r="139" spans="1:4">
      <c r="A139">
        <f>IF(ISNUMBER(FIND(GPA!$B$6,B139:B387)),MAX(A$1:$A138)+1,0)</f>
        <v>138</v>
      </c>
      <c r="B139" t="s">
        <v>145</v>
      </c>
      <c r="D139" t="str">
        <f>IFERROR(VLOOKUP(ROWS($D$2:D139),$A$2:$B$250,2,0),"")</f>
        <v>MC - Monaco</v>
      </c>
    </row>
    <row r="140" spans="1:4">
      <c r="A140">
        <f>IF(ISNUMBER(FIND(GPA!$B$6,B140:B388)),MAX(A$1:$A139)+1,0)</f>
        <v>139</v>
      </c>
      <c r="B140" t="s">
        <v>146</v>
      </c>
      <c r="D140" t="str">
        <f>IFERROR(VLOOKUP(ROWS($D$2:D140),$A$2:$B$250,2,0),"")</f>
        <v>MD - Moldova, Republic of</v>
      </c>
    </row>
    <row r="141" spans="1:4">
      <c r="A141">
        <f>IF(ISNUMBER(FIND(GPA!$B$6,B141:B389)),MAX(A$1:$A140)+1,0)</f>
        <v>140</v>
      </c>
      <c r="B141" t="s">
        <v>147</v>
      </c>
      <c r="D141" t="str">
        <f>IFERROR(VLOOKUP(ROWS($D$2:D141),$A$2:$B$250,2,0),"")</f>
        <v>ME - Montenegro</v>
      </c>
    </row>
    <row r="142" spans="1:4">
      <c r="A142">
        <f>IF(ISNUMBER(FIND(GPA!$B$6,B142:B390)),MAX(A$1:$A141)+1,0)</f>
        <v>141</v>
      </c>
      <c r="B142" t="s">
        <v>148</v>
      </c>
      <c r="D142" t="str">
        <f>IFERROR(VLOOKUP(ROWS($D$2:D142),$A$2:$B$250,2,0),"")</f>
        <v>MF - Saint Martin (French part)</v>
      </c>
    </row>
    <row r="143" spans="1:4">
      <c r="A143">
        <f>IF(ISNUMBER(FIND(GPA!$B$6,B143:B391)),MAX(A$1:$A142)+1,0)</f>
        <v>142</v>
      </c>
      <c r="B143" t="s">
        <v>149</v>
      </c>
      <c r="D143" t="str">
        <f>IFERROR(VLOOKUP(ROWS($D$2:D143),$A$2:$B$250,2,0),"")</f>
        <v>MG - Madagascar</v>
      </c>
    </row>
    <row r="144" spans="1:4">
      <c r="A144">
        <f>IF(ISNUMBER(FIND(GPA!$B$6,B144:B392)),MAX(A$1:$A143)+1,0)</f>
        <v>143</v>
      </c>
      <c r="B144" t="s">
        <v>150</v>
      </c>
      <c r="D144" t="str">
        <f>IFERROR(VLOOKUP(ROWS($D$2:D144),$A$2:$B$250,2,0),"")</f>
        <v>MH - Marshall Islands</v>
      </c>
    </row>
    <row r="145" spans="1:4">
      <c r="A145">
        <f>IF(ISNUMBER(FIND(GPA!$B$6,B145:B393)),MAX(A$1:$A144)+1,0)</f>
        <v>144</v>
      </c>
      <c r="B145" t="s">
        <v>151</v>
      </c>
      <c r="D145" t="str">
        <f>IFERROR(VLOOKUP(ROWS($D$2:D145),$A$2:$B$250,2,0),"")</f>
        <v>MK - North Macedonia</v>
      </c>
    </row>
    <row r="146" spans="1:4">
      <c r="A146">
        <f>IF(ISNUMBER(FIND(GPA!$B$6,B146:B394)),MAX(A$1:$A145)+1,0)</f>
        <v>145</v>
      </c>
      <c r="B146" t="s">
        <v>152</v>
      </c>
      <c r="D146" t="str">
        <f>IFERROR(VLOOKUP(ROWS($D$2:D146),$A$2:$B$250,2,0),"")</f>
        <v>ML - Mali</v>
      </c>
    </row>
    <row r="147" spans="1:4">
      <c r="A147">
        <f>IF(ISNUMBER(FIND(GPA!$B$6,B147:B395)),MAX(A$1:$A146)+1,0)</f>
        <v>146</v>
      </c>
      <c r="B147" t="s">
        <v>153</v>
      </c>
      <c r="D147" t="str">
        <f>IFERROR(VLOOKUP(ROWS($D$2:D147),$A$2:$B$250,2,0),"")</f>
        <v>MM - Myanmar</v>
      </c>
    </row>
    <row r="148" spans="1:4">
      <c r="A148">
        <f>IF(ISNUMBER(FIND(GPA!$B$6,B148:B396)),MAX(A$1:$A147)+1,0)</f>
        <v>147</v>
      </c>
      <c r="B148" t="s">
        <v>154</v>
      </c>
      <c r="D148" t="str">
        <f>IFERROR(VLOOKUP(ROWS($D$2:D148),$A$2:$B$250,2,0),"")</f>
        <v>MN - Mongolia</v>
      </c>
    </row>
    <row r="149" spans="1:4">
      <c r="A149">
        <f>IF(ISNUMBER(FIND(GPA!$B$6,B149:B397)),MAX(A$1:$A148)+1,0)</f>
        <v>148</v>
      </c>
      <c r="B149" t="s">
        <v>155</v>
      </c>
      <c r="D149" t="str">
        <f>IFERROR(VLOOKUP(ROWS($D$2:D149),$A$2:$B$250,2,0),"")</f>
        <v>MO - Macao</v>
      </c>
    </row>
    <row r="150" spans="1:4">
      <c r="A150">
        <f>IF(ISNUMBER(FIND(GPA!$B$6,B150:B398)),MAX(A$1:$A149)+1,0)</f>
        <v>149</v>
      </c>
      <c r="B150" t="s">
        <v>156</v>
      </c>
      <c r="D150" t="str">
        <f>IFERROR(VLOOKUP(ROWS($D$2:D150),$A$2:$B$250,2,0),"")</f>
        <v>MP - Northern Mariana Islands</v>
      </c>
    </row>
    <row r="151" spans="1:4">
      <c r="A151">
        <f>IF(ISNUMBER(FIND(GPA!$B$6,B151:B399)),MAX(A$1:$A150)+1,0)</f>
        <v>150</v>
      </c>
      <c r="B151" t="s">
        <v>157</v>
      </c>
      <c r="D151" t="str">
        <f>IFERROR(VLOOKUP(ROWS($D$2:D151),$A$2:$B$250,2,0),"")</f>
        <v>MQ - Martinique</v>
      </c>
    </row>
    <row r="152" spans="1:4">
      <c r="A152">
        <f>IF(ISNUMBER(FIND(GPA!$B$6,B152:B400)),MAX(A$1:$A151)+1,0)</f>
        <v>151</v>
      </c>
      <c r="B152" t="s">
        <v>158</v>
      </c>
      <c r="D152" t="str">
        <f>IFERROR(VLOOKUP(ROWS($D$2:D152),$A$2:$B$250,2,0),"")</f>
        <v>MR - Mauritania</v>
      </c>
    </row>
    <row r="153" spans="1:4">
      <c r="A153">
        <f>IF(ISNUMBER(FIND(GPA!$B$6,B153:B401)),MAX(A$1:$A152)+1,0)</f>
        <v>152</v>
      </c>
      <c r="B153" t="s">
        <v>159</v>
      </c>
      <c r="D153" t="str">
        <f>IFERROR(VLOOKUP(ROWS($D$2:D153),$A$2:$B$250,2,0),"")</f>
        <v>MS - Montserrat</v>
      </c>
    </row>
    <row r="154" spans="1:4">
      <c r="A154">
        <f>IF(ISNUMBER(FIND(GPA!$B$6,B154:B402)),MAX(A$1:$A153)+1,0)</f>
        <v>153</v>
      </c>
      <c r="B154" t="s">
        <v>160</v>
      </c>
      <c r="D154" t="str">
        <f>IFERROR(VLOOKUP(ROWS($D$2:D154),$A$2:$B$250,2,0),"")</f>
        <v>MT - Malta</v>
      </c>
    </row>
    <row r="155" spans="1:4">
      <c r="A155">
        <f>IF(ISNUMBER(FIND(GPA!$B$6,B155:B403)),MAX(A$1:$A154)+1,0)</f>
        <v>154</v>
      </c>
      <c r="B155" t="s">
        <v>161</v>
      </c>
      <c r="D155" t="str">
        <f>IFERROR(VLOOKUP(ROWS($D$2:D155),$A$2:$B$250,2,0),"")</f>
        <v>MU - Mauritius</v>
      </c>
    </row>
    <row r="156" spans="1:4">
      <c r="A156">
        <f>IF(ISNUMBER(FIND(GPA!$B$6,B156:B404)),MAX(A$1:$A155)+1,0)</f>
        <v>155</v>
      </c>
      <c r="B156" t="s">
        <v>162</v>
      </c>
      <c r="D156" t="str">
        <f>IFERROR(VLOOKUP(ROWS($D$2:D156),$A$2:$B$250,2,0),"")</f>
        <v>MV - Maldives</v>
      </c>
    </row>
    <row r="157" spans="1:4">
      <c r="A157">
        <f>IF(ISNUMBER(FIND(GPA!$B$6,B157:B405)),MAX(A$1:$A156)+1,0)</f>
        <v>156</v>
      </c>
      <c r="B157" t="s">
        <v>163</v>
      </c>
      <c r="D157" t="str">
        <f>IFERROR(VLOOKUP(ROWS($D$2:D157),$A$2:$B$250,2,0),"")</f>
        <v>MW - Malawi</v>
      </c>
    </row>
    <row r="158" spans="1:4">
      <c r="A158">
        <f>IF(ISNUMBER(FIND(GPA!$B$6,B158:B406)),MAX(A$1:$A157)+1,0)</f>
        <v>157</v>
      </c>
      <c r="B158" t="s">
        <v>164</v>
      </c>
      <c r="D158" t="str">
        <f>IFERROR(VLOOKUP(ROWS($D$2:D158),$A$2:$B$250,2,0),"")</f>
        <v>MX - Mexico</v>
      </c>
    </row>
    <row r="159" spans="1:4">
      <c r="A159">
        <f>IF(ISNUMBER(FIND(GPA!$B$6,B159:B407)),MAX(A$1:$A158)+1,0)</f>
        <v>158</v>
      </c>
      <c r="B159" t="s">
        <v>165</v>
      </c>
      <c r="D159" t="str">
        <f>IFERROR(VLOOKUP(ROWS($D$2:D159),$A$2:$B$250,2,0),"")</f>
        <v>MY - Malaysia</v>
      </c>
    </row>
    <row r="160" spans="1:4">
      <c r="A160">
        <f>IF(ISNUMBER(FIND(GPA!$B$6,B160:B408)),MAX(A$1:$A159)+1,0)</f>
        <v>159</v>
      </c>
      <c r="B160" t="s">
        <v>166</v>
      </c>
      <c r="D160" t="str">
        <f>IFERROR(VLOOKUP(ROWS($D$2:D160),$A$2:$B$250,2,0),"")</f>
        <v>MZ - Mozambique</v>
      </c>
    </row>
    <row r="161" spans="1:4">
      <c r="A161">
        <f>IF(ISNUMBER(FIND(GPA!$B$6,B161:B409)),MAX(A$1:$A160)+1,0)</f>
        <v>160</v>
      </c>
      <c r="B161" t="s">
        <v>167</v>
      </c>
      <c r="D161" t="str">
        <f>IFERROR(VLOOKUP(ROWS($D$2:D161),$A$2:$B$250,2,0),"")</f>
        <v>NA - Namibia</v>
      </c>
    </row>
    <row r="162" spans="1:4">
      <c r="A162">
        <f>IF(ISNUMBER(FIND(GPA!$B$6,B162:B410)),MAX(A$1:$A161)+1,0)</f>
        <v>161</v>
      </c>
      <c r="B162" t="s">
        <v>168</v>
      </c>
      <c r="D162" t="str">
        <f>IFERROR(VLOOKUP(ROWS($D$2:D162),$A$2:$B$250,2,0),"")</f>
        <v>NC - New Caledonia</v>
      </c>
    </row>
    <row r="163" spans="1:4">
      <c r="A163">
        <f>IF(ISNUMBER(FIND(GPA!$B$6,B163:B411)),MAX(A$1:$A162)+1,0)</f>
        <v>162</v>
      </c>
      <c r="B163" t="s">
        <v>169</v>
      </c>
      <c r="D163" t="str">
        <f>IFERROR(VLOOKUP(ROWS($D$2:D163),$A$2:$B$250,2,0),"")</f>
        <v>NE - Niger</v>
      </c>
    </row>
    <row r="164" spans="1:4">
      <c r="A164">
        <f>IF(ISNUMBER(FIND(GPA!$B$6,B164:B412)),MAX(A$1:$A163)+1,0)</f>
        <v>163</v>
      </c>
      <c r="B164" t="s">
        <v>170</v>
      </c>
      <c r="D164" t="str">
        <f>IFERROR(VLOOKUP(ROWS($D$2:D164),$A$2:$B$250,2,0),"")</f>
        <v>NF - Norfolk Island</v>
      </c>
    </row>
    <row r="165" spans="1:4">
      <c r="A165">
        <f>IF(ISNUMBER(FIND(GPA!$B$6,B165:B413)),MAX(A$1:$A164)+1,0)</f>
        <v>164</v>
      </c>
      <c r="B165" t="s">
        <v>171</v>
      </c>
      <c r="D165" t="str">
        <f>IFERROR(VLOOKUP(ROWS($D$2:D165),$A$2:$B$250,2,0),"")</f>
        <v>NG - Nigeria</v>
      </c>
    </row>
    <row r="166" spans="1:4">
      <c r="A166">
        <f>IF(ISNUMBER(FIND(GPA!$B$6,B166:B414)),MAX(A$1:$A165)+1,0)</f>
        <v>165</v>
      </c>
      <c r="B166" t="s">
        <v>172</v>
      </c>
      <c r="D166" t="str">
        <f>IFERROR(VLOOKUP(ROWS($D$2:D166),$A$2:$B$250,2,0),"")</f>
        <v>NI - Nicaragua</v>
      </c>
    </row>
    <row r="167" spans="1:4">
      <c r="A167">
        <f>IF(ISNUMBER(FIND(GPA!$B$6,B167:B415)),MAX(A$1:$A166)+1,0)</f>
        <v>166</v>
      </c>
      <c r="B167" t="s">
        <v>173</v>
      </c>
      <c r="D167" t="str">
        <f>IFERROR(VLOOKUP(ROWS($D$2:D167),$A$2:$B$250,2,0),"")</f>
        <v>NL - Netherlands</v>
      </c>
    </row>
    <row r="168" spans="1:4">
      <c r="A168">
        <f>IF(ISNUMBER(FIND(GPA!$B$6,B168:B416)),MAX(A$1:$A167)+1,0)</f>
        <v>167</v>
      </c>
      <c r="B168" t="s">
        <v>174</v>
      </c>
      <c r="D168" t="str">
        <f>IFERROR(VLOOKUP(ROWS($D$2:D168),$A$2:$B$250,2,0),"")</f>
        <v>NO - Norway</v>
      </c>
    </row>
    <row r="169" spans="1:4">
      <c r="A169">
        <f>IF(ISNUMBER(FIND(GPA!$B$6,B169:B417)),MAX(A$1:$A168)+1,0)</f>
        <v>168</v>
      </c>
      <c r="B169" t="s">
        <v>175</v>
      </c>
      <c r="D169" t="str">
        <f>IFERROR(VLOOKUP(ROWS($D$2:D169),$A$2:$B$250,2,0),"")</f>
        <v>NP - Nepal</v>
      </c>
    </row>
    <row r="170" spans="1:4">
      <c r="A170">
        <f>IF(ISNUMBER(FIND(GPA!$B$6,B170:B418)),MAX(A$1:$A169)+1,0)</f>
        <v>169</v>
      </c>
      <c r="B170" t="s">
        <v>176</v>
      </c>
      <c r="D170" t="str">
        <f>IFERROR(VLOOKUP(ROWS($D$2:D170),$A$2:$B$250,2,0),"")</f>
        <v>NR - Nauru</v>
      </c>
    </row>
    <row r="171" spans="1:4">
      <c r="A171">
        <f>IF(ISNUMBER(FIND(GPA!$B$6,B171:B419)),MAX(A$1:$A170)+1,0)</f>
        <v>170</v>
      </c>
      <c r="B171" t="s">
        <v>177</v>
      </c>
      <c r="D171" t="str">
        <f>IFERROR(VLOOKUP(ROWS($D$2:D171),$A$2:$B$250,2,0),"")</f>
        <v>NU - Niue</v>
      </c>
    </row>
    <row r="172" spans="1:4">
      <c r="A172">
        <f>IF(ISNUMBER(FIND(GPA!$B$6,B172:B420)),MAX(A$1:$A171)+1,0)</f>
        <v>171</v>
      </c>
      <c r="B172" t="s">
        <v>178</v>
      </c>
      <c r="D172" t="str">
        <f>IFERROR(VLOOKUP(ROWS($D$2:D172),$A$2:$B$250,2,0),"")</f>
        <v>NZ - New Zealand</v>
      </c>
    </row>
    <row r="173" spans="1:4">
      <c r="A173">
        <f>IF(ISNUMBER(FIND(GPA!$B$6,B173:B421)),MAX(A$1:$A172)+1,0)</f>
        <v>172</v>
      </c>
      <c r="B173" t="s">
        <v>179</v>
      </c>
      <c r="D173" t="str">
        <f>IFERROR(VLOOKUP(ROWS($D$2:D173),$A$2:$B$250,2,0),"")</f>
        <v>OM - Oman</v>
      </c>
    </row>
    <row r="174" spans="1:4">
      <c r="A174">
        <f>IF(ISNUMBER(FIND(GPA!$B$6,B174:B422)),MAX(A$1:$A173)+1,0)</f>
        <v>173</v>
      </c>
      <c r="B174" t="s">
        <v>180</v>
      </c>
      <c r="D174" t="str">
        <f>IFERROR(VLOOKUP(ROWS($D$2:D174),$A$2:$B$250,2,0),"")</f>
        <v>PA - Panama</v>
      </c>
    </row>
    <row r="175" spans="1:4">
      <c r="A175">
        <f>IF(ISNUMBER(FIND(GPA!$B$6,B175:B423)),MAX(A$1:$A174)+1,0)</f>
        <v>174</v>
      </c>
      <c r="B175" t="s">
        <v>181</v>
      </c>
      <c r="D175" t="str">
        <f>IFERROR(VLOOKUP(ROWS($D$2:D175),$A$2:$B$250,2,0),"")</f>
        <v>PE - Peru</v>
      </c>
    </row>
    <row r="176" spans="1:4">
      <c r="A176">
        <f>IF(ISNUMBER(FIND(GPA!$B$6,B176:B424)),MAX(A$1:$A175)+1,0)</f>
        <v>175</v>
      </c>
      <c r="B176" t="s">
        <v>182</v>
      </c>
      <c r="D176" t="str">
        <f>IFERROR(VLOOKUP(ROWS($D$2:D176),$A$2:$B$250,2,0),"")</f>
        <v>PF - French Polynesia</v>
      </c>
    </row>
    <row r="177" spans="1:4">
      <c r="A177">
        <f>IF(ISNUMBER(FIND(GPA!$B$6,B177:B425)),MAX(A$1:$A176)+1,0)</f>
        <v>176</v>
      </c>
      <c r="B177" t="s">
        <v>183</v>
      </c>
      <c r="D177" t="str">
        <f>IFERROR(VLOOKUP(ROWS($D$2:D177),$A$2:$B$250,2,0),"")</f>
        <v>PG - Papua New Guinea</v>
      </c>
    </row>
    <row r="178" spans="1:4">
      <c r="A178">
        <f>IF(ISNUMBER(FIND(GPA!$B$6,B178:B426)),MAX(A$1:$A177)+1,0)</f>
        <v>177</v>
      </c>
      <c r="B178" t="s">
        <v>184</v>
      </c>
      <c r="D178" t="str">
        <f>IFERROR(VLOOKUP(ROWS($D$2:D178),$A$2:$B$250,2,0),"")</f>
        <v>PH - Philippines</v>
      </c>
    </row>
    <row r="179" spans="1:4">
      <c r="A179">
        <f>IF(ISNUMBER(FIND(GPA!$B$6,B179:B427)),MAX(A$1:$A178)+1,0)</f>
        <v>178</v>
      </c>
      <c r="B179" t="s">
        <v>185</v>
      </c>
      <c r="D179" t="str">
        <f>IFERROR(VLOOKUP(ROWS($D$2:D179),$A$2:$B$250,2,0),"")</f>
        <v>PK - Pakistan</v>
      </c>
    </row>
    <row r="180" spans="1:4">
      <c r="A180">
        <f>IF(ISNUMBER(FIND(GPA!$B$6,B180:B428)),MAX(A$1:$A179)+1,0)</f>
        <v>179</v>
      </c>
      <c r="B180" t="s">
        <v>186</v>
      </c>
      <c r="D180" t="str">
        <f>IFERROR(VLOOKUP(ROWS($D$2:D180),$A$2:$B$250,2,0),"")</f>
        <v>PL - Poland</v>
      </c>
    </row>
    <row r="181" spans="1:4">
      <c r="A181">
        <f>IF(ISNUMBER(FIND(GPA!$B$6,B181:B429)),MAX(A$1:$A180)+1,0)</f>
        <v>180</v>
      </c>
      <c r="B181" t="s">
        <v>187</v>
      </c>
      <c r="D181" t="str">
        <f>IFERROR(VLOOKUP(ROWS($D$2:D181),$A$2:$B$250,2,0),"")</f>
        <v>PM - Saint Pierre and Miquelon</v>
      </c>
    </row>
    <row r="182" spans="1:4">
      <c r="A182">
        <f>IF(ISNUMBER(FIND(GPA!$B$6,B182:B430)),MAX(A$1:$A181)+1,0)</f>
        <v>181</v>
      </c>
      <c r="B182" t="s">
        <v>188</v>
      </c>
      <c r="D182" t="str">
        <f>IFERROR(VLOOKUP(ROWS($D$2:D182),$A$2:$B$250,2,0),"")</f>
        <v>PN - Pitcairn</v>
      </c>
    </row>
    <row r="183" spans="1:4">
      <c r="A183">
        <f>IF(ISNUMBER(FIND(GPA!$B$6,B183:B431)),MAX(A$1:$A182)+1,0)</f>
        <v>182</v>
      </c>
      <c r="B183" t="s">
        <v>189</v>
      </c>
      <c r="D183" t="str">
        <f>IFERROR(VLOOKUP(ROWS($D$2:D183),$A$2:$B$250,2,0),"")</f>
        <v>PR - Puerto Rico</v>
      </c>
    </row>
    <row r="184" spans="1:4">
      <c r="A184">
        <f>IF(ISNUMBER(FIND(GPA!$B$6,B184:B432)),MAX(A$1:$A183)+1,0)</f>
        <v>183</v>
      </c>
      <c r="B184" t="s">
        <v>190</v>
      </c>
      <c r="D184" t="str">
        <f>IFERROR(VLOOKUP(ROWS($D$2:D184),$A$2:$B$250,2,0),"")</f>
        <v>PS - Palestine, State of</v>
      </c>
    </row>
    <row r="185" spans="1:4">
      <c r="A185">
        <f>IF(ISNUMBER(FIND(GPA!$B$6,B185:B433)),MAX(A$1:$A184)+1,0)</f>
        <v>184</v>
      </c>
      <c r="B185" t="s">
        <v>191</v>
      </c>
      <c r="D185" t="str">
        <f>IFERROR(VLOOKUP(ROWS($D$2:D185),$A$2:$B$250,2,0),"")</f>
        <v>PT - Portugal</v>
      </c>
    </row>
    <row r="186" spans="1:4">
      <c r="A186">
        <f>IF(ISNUMBER(FIND(GPA!$B$6,B186:B434)),MAX(A$1:$A185)+1,0)</f>
        <v>185</v>
      </c>
      <c r="B186" t="s">
        <v>192</v>
      </c>
      <c r="D186" t="str">
        <f>IFERROR(VLOOKUP(ROWS($D$2:D186),$A$2:$B$250,2,0),"")</f>
        <v>PW - Palau</v>
      </c>
    </row>
    <row r="187" spans="1:4">
      <c r="A187">
        <f>IF(ISNUMBER(FIND(GPA!$B$6,B187:B435)),MAX(A$1:$A186)+1,0)</f>
        <v>186</v>
      </c>
      <c r="B187" t="s">
        <v>193</v>
      </c>
      <c r="D187" t="str">
        <f>IFERROR(VLOOKUP(ROWS($D$2:D187),$A$2:$B$250,2,0),"")</f>
        <v>PY - Paraguay</v>
      </c>
    </row>
    <row r="188" spans="1:4">
      <c r="A188">
        <f>IF(ISNUMBER(FIND(GPA!$B$6,B188:B436)),MAX(A$1:$A187)+1,0)</f>
        <v>187</v>
      </c>
      <c r="B188" t="s">
        <v>194</v>
      </c>
      <c r="D188" t="str">
        <f>IFERROR(VLOOKUP(ROWS($D$2:D188),$A$2:$B$250,2,0),"")</f>
        <v>QA - Qatar</v>
      </c>
    </row>
    <row r="189" spans="1:4">
      <c r="A189">
        <f>IF(ISNUMBER(FIND(GPA!$B$6,B189:B437)),MAX(A$1:$A188)+1,0)</f>
        <v>188</v>
      </c>
      <c r="B189" t="s">
        <v>195</v>
      </c>
      <c r="D189" t="str">
        <f>IFERROR(VLOOKUP(ROWS($D$2:D189),$A$2:$B$250,2,0),"")</f>
        <v>RE - Réunion</v>
      </c>
    </row>
    <row r="190" spans="1:4">
      <c r="A190">
        <f>IF(ISNUMBER(FIND(GPA!$B$6,B190:B438)),MAX(A$1:$A189)+1,0)</f>
        <v>189</v>
      </c>
      <c r="B190" t="s">
        <v>196</v>
      </c>
      <c r="D190" t="str">
        <f>IFERROR(VLOOKUP(ROWS($D$2:D190),$A$2:$B$250,2,0),"")</f>
        <v>RO - Romania</v>
      </c>
    </row>
    <row r="191" spans="1:4">
      <c r="A191">
        <f>IF(ISNUMBER(FIND(GPA!$B$6,B191:B439)),MAX(A$1:$A190)+1,0)</f>
        <v>190</v>
      </c>
      <c r="B191" t="s">
        <v>197</v>
      </c>
      <c r="D191" t="str">
        <f>IFERROR(VLOOKUP(ROWS($D$2:D191),$A$2:$B$250,2,0),"")</f>
        <v>RS - Serbia</v>
      </c>
    </row>
    <row r="192" spans="1:4">
      <c r="A192">
        <f>IF(ISNUMBER(FIND(GPA!$B$6,B192:B440)),MAX(A$1:$A191)+1,0)</f>
        <v>191</v>
      </c>
      <c r="B192" t="s">
        <v>198</v>
      </c>
      <c r="D192" t="str">
        <f>IFERROR(VLOOKUP(ROWS($D$2:D192),$A$2:$B$250,2,0),"")</f>
        <v>RU - Russian Federation</v>
      </c>
    </row>
    <row r="193" spans="1:4">
      <c r="A193">
        <f>IF(ISNUMBER(FIND(GPA!$B$6,B193:B441)),MAX(A$1:$A192)+1,0)</f>
        <v>192</v>
      </c>
      <c r="B193" t="s">
        <v>199</v>
      </c>
      <c r="D193" t="str">
        <f>IFERROR(VLOOKUP(ROWS($D$2:D193),$A$2:$B$250,2,0),"")</f>
        <v>RW - Rwanda</v>
      </c>
    </row>
    <row r="194" spans="1:4">
      <c r="A194">
        <f>IF(ISNUMBER(FIND(GPA!$B$6,B194:B442)),MAX(A$1:$A193)+1,0)</f>
        <v>193</v>
      </c>
      <c r="B194" t="s">
        <v>200</v>
      </c>
      <c r="D194" t="str">
        <f>IFERROR(VLOOKUP(ROWS($D$2:D194),$A$2:$B$250,2,0),"")</f>
        <v>SA - Saudi Arabia</v>
      </c>
    </row>
    <row r="195" spans="1:4">
      <c r="A195">
        <f>IF(ISNUMBER(FIND(GPA!$B$6,B195:B443)),MAX(A$1:$A194)+1,0)</f>
        <v>194</v>
      </c>
      <c r="B195" t="s">
        <v>201</v>
      </c>
      <c r="D195" t="str">
        <f>IFERROR(VLOOKUP(ROWS($D$2:D195),$A$2:$B$250,2,0),"")</f>
        <v>SB - Solomon Islands</v>
      </c>
    </row>
    <row r="196" spans="1:4">
      <c r="A196">
        <f>IF(ISNUMBER(FIND(GPA!$B$6,B196:B444)),MAX(A$1:$A195)+1,0)</f>
        <v>195</v>
      </c>
      <c r="B196" t="s">
        <v>202</v>
      </c>
      <c r="D196" t="str">
        <f>IFERROR(VLOOKUP(ROWS($D$2:D196),$A$2:$B$250,2,0),"")</f>
        <v>SC - Seychelles</v>
      </c>
    </row>
    <row r="197" spans="1:4">
      <c r="A197">
        <f>IF(ISNUMBER(FIND(GPA!$B$6,B197:B445)),MAX(A$1:$A196)+1,0)</f>
        <v>196</v>
      </c>
      <c r="B197" t="s">
        <v>203</v>
      </c>
      <c r="D197" t="str">
        <f>IFERROR(VLOOKUP(ROWS($D$2:D197),$A$2:$B$250,2,0),"")</f>
        <v>SD - Sudan</v>
      </c>
    </row>
    <row r="198" spans="1:4">
      <c r="A198">
        <f>IF(ISNUMBER(FIND(GPA!$B$6,B198:B446)),MAX(A$1:$A197)+1,0)</f>
        <v>197</v>
      </c>
      <c r="B198" t="s">
        <v>204</v>
      </c>
      <c r="D198" t="str">
        <f>IFERROR(VLOOKUP(ROWS($D$2:D198),$A$2:$B$250,2,0),"")</f>
        <v>SE - Sweden</v>
      </c>
    </row>
    <row r="199" spans="1:4">
      <c r="A199">
        <f>IF(ISNUMBER(FIND(GPA!$B$6,B199:B447)),MAX(A$1:$A198)+1,0)</f>
        <v>198</v>
      </c>
      <c r="B199" t="s">
        <v>205</v>
      </c>
      <c r="D199" t="str">
        <f>IFERROR(VLOOKUP(ROWS($D$2:D199),$A$2:$B$250,2,0),"")</f>
        <v>SG - Singapore</v>
      </c>
    </row>
    <row r="200" spans="1:4">
      <c r="A200">
        <f>IF(ISNUMBER(FIND(GPA!$B$6,B200:B448)),MAX(A$1:$A199)+1,0)</f>
        <v>199</v>
      </c>
      <c r="B200" t="s">
        <v>206</v>
      </c>
      <c r="D200" t="str">
        <f>IFERROR(VLOOKUP(ROWS($D$2:D200),$A$2:$B$250,2,0),"")</f>
        <v>SH - Saint Helena, Ascension and Tristan da Cunha</v>
      </c>
    </row>
    <row r="201" spans="1:4">
      <c r="A201">
        <f>IF(ISNUMBER(FIND(GPA!$B$6,B201:B449)),MAX(A$1:$A200)+1,0)</f>
        <v>200</v>
      </c>
      <c r="B201" t="s">
        <v>207</v>
      </c>
      <c r="D201" t="str">
        <f>IFERROR(VLOOKUP(ROWS($D$2:D201),$A$2:$B$250,2,0),"")</f>
        <v>SI - Slovenia</v>
      </c>
    </row>
    <row r="202" spans="1:4">
      <c r="A202">
        <f>IF(ISNUMBER(FIND(GPA!$B$6,B202:B450)),MAX(A$1:$A201)+1,0)</f>
        <v>201</v>
      </c>
      <c r="B202" t="s">
        <v>208</v>
      </c>
      <c r="D202" t="str">
        <f>IFERROR(VLOOKUP(ROWS($D$2:D202),$A$2:$B$250,2,0),"")</f>
        <v>SJ - Svalbard and Jan Mayen</v>
      </c>
    </row>
    <row r="203" spans="1:4">
      <c r="A203">
        <f>IF(ISNUMBER(FIND(GPA!$B$6,B203:B451)),MAX(A$1:$A202)+1,0)</f>
        <v>202</v>
      </c>
      <c r="B203" t="s">
        <v>209</v>
      </c>
      <c r="D203" t="str">
        <f>IFERROR(VLOOKUP(ROWS($D$2:D203),$A$2:$B$250,2,0),"")</f>
        <v>SK - Slovakia</v>
      </c>
    </row>
    <row r="204" spans="1:4">
      <c r="A204">
        <f>IF(ISNUMBER(FIND(GPA!$B$6,B204:B452)),MAX(A$1:$A203)+1,0)</f>
        <v>203</v>
      </c>
      <c r="B204" t="s">
        <v>210</v>
      </c>
      <c r="D204" t="str">
        <f>IFERROR(VLOOKUP(ROWS($D$2:D204),$A$2:$B$250,2,0),"")</f>
        <v>SL - Sierra Leone</v>
      </c>
    </row>
    <row r="205" spans="1:4">
      <c r="A205">
        <f>IF(ISNUMBER(FIND(GPA!$B$6,B205:B453)),MAX(A$1:$A204)+1,0)</f>
        <v>204</v>
      </c>
      <c r="B205" t="s">
        <v>211</v>
      </c>
      <c r="D205" t="str">
        <f>IFERROR(VLOOKUP(ROWS($D$2:D205),$A$2:$B$250,2,0),"")</f>
        <v>SM - San Marino</v>
      </c>
    </row>
    <row r="206" spans="1:4">
      <c r="A206">
        <f>IF(ISNUMBER(FIND(GPA!$B$6,B206:B454)),MAX(A$1:$A205)+1,0)</f>
        <v>205</v>
      </c>
      <c r="B206" t="s">
        <v>212</v>
      </c>
      <c r="D206" t="str">
        <f>IFERROR(VLOOKUP(ROWS($D$2:D206),$A$2:$B$250,2,0),"")</f>
        <v>SN - Senegal</v>
      </c>
    </row>
    <row r="207" spans="1:4">
      <c r="A207">
        <f>IF(ISNUMBER(FIND(GPA!$B$6,B207:B455)),MAX(A$1:$A206)+1,0)</f>
        <v>206</v>
      </c>
      <c r="B207" t="s">
        <v>213</v>
      </c>
      <c r="D207" t="str">
        <f>IFERROR(VLOOKUP(ROWS($D$2:D207),$A$2:$B$250,2,0),"")</f>
        <v>SO - Somalia</v>
      </c>
    </row>
    <row r="208" spans="1:4">
      <c r="A208">
        <f>IF(ISNUMBER(FIND(GPA!$B$6,B208:B456)),MAX(A$1:$A207)+1,0)</f>
        <v>207</v>
      </c>
      <c r="B208" t="s">
        <v>214</v>
      </c>
      <c r="D208" t="str">
        <f>IFERROR(VLOOKUP(ROWS($D$2:D208),$A$2:$B$250,2,0),"")</f>
        <v>SR - Suriname</v>
      </c>
    </row>
    <row r="209" spans="1:4">
      <c r="A209">
        <f>IF(ISNUMBER(FIND(GPA!$B$6,B209:B457)),MAX(A$1:$A208)+1,0)</f>
        <v>208</v>
      </c>
      <c r="B209" t="s">
        <v>215</v>
      </c>
      <c r="D209" t="str">
        <f>IFERROR(VLOOKUP(ROWS($D$2:D209),$A$2:$B$250,2,0),"")</f>
        <v>SS - South Sudan</v>
      </c>
    </row>
    <row r="210" spans="1:4">
      <c r="A210">
        <f>IF(ISNUMBER(FIND(GPA!$B$6,B210:B458)),MAX(A$1:$A209)+1,0)</f>
        <v>209</v>
      </c>
      <c r="B210" t="s">
        <v>216</v>
      </c>
      <c r="D210" t="str">
        <f>IFERROR(VLOOKUP(ROWS($D$2:D210),$A$2:$B$250,2,0),"")</f>
        <v>ST - Sao Tome and Principe</v>
      </c>
    </row>
    <row r="211" spans="1:4">
      <c r="A211">
        <f>IF(ISNUMBER(FIND(GPA!$B$6,B211:B459)),MAX(A$1:$A210)+1,0)</f>
        <v>210</v>
      </c>
      <c r="B211" t="s">
        <v>217</v>
      </c>
      <c r="D211" t="str">
        <f>IFERROR(VLOOKUP(ROWS($D$2:D211),$A$2:$B$250,2,0),"")</f>
        <v>SV - El Salvador</v>
      </c>
    </row>
    <row r="212" spans="1:4">
      <c r="A212">
        <f>IF(ISNUMBER(FIND(GPA!$B$6,B212:B460)),MAX(A$1:$A211)+1,0)</f>
        <v>211</v>
      </c>
      <c r="B212" t="s">
        <v>218</v>
      </c>
      <c r="D212" t="str">
        <f>IFERROR(VLOOKUP(ROWS($D$2:D212),$A$2:$B$250,2,0),"")</f>
        <v>SX - Sint Maarten (Dutch part)</v>
      </c>
    </row>
    <row r="213" spans="1:4">
      <c r="A213">
        <f>IF(ISNUMBER(FIND(GPA!$B$6,B213:B461)),MAX(A$1:$A212)+1,0)</f>
        <v>212</v>
      </c>
      <c r="B213" t="s">
        <v>219</v>
      </c>
      <c r="D213" t="str">
        <f>IFERROR(VLOOKUP(ROWS($D$2:D213),$A$2:$B$250,2,0),"")</f>
        <v>SY - Syrian Arab Republic</v>
      </c>
    </row>
    <row r="214" spans="1:4">
      <c r="A214">
        <f>IF(ISNUMBER(FIND(GPA!$B$6,B214:B462)),MAX(A$1:$A213)+1,0)</f>
        <v>213</v>
      </c>
      <c r="B214" t="s">
        <v>220</v>
      </c>
      <c r="D214" t="str">
        <f>IFERROR(VLOOKUP(ROWS($D$2:D214),$A$2:$B$250,2,0),"")</f>
        <v>SZ - Eswatini</v>
      </c>
    </row>
    <row r="215" spans="1:4">
      <c r="A215">
        <f>IF(ISNUMBER(FIND(GPA!$B$6,B215:B463)),MAX(A$1:$A214)+1,0)</f>
        <v>214</v>
      </c>
      <c r="B215" t="s">
        <v>221</v>
      </c>
      <c r="D215" t="str">
        <f>IFERROR(VLOOKUP(ROWS($D$2:D215),$A$2:$B$250,2,0),"")</f>
        <v>TC - Turks and Caicos Islands</v>
      </c>
    </row>
    <row r="216" spans="1:4">
      <c r="A216">
        <f>IF(ISNUMBER(FIND(GPA!$B$6,B216:B464)),MAX(A$1:$A215)+1,0)</f>
        <v>215</v>
      </c>
      <c r="B216" t="s">
        <v>222</v>
      </c>
      <c r="D216" t="str">
        <f>IFERROR(VLOOKUP(ROWS($D$2:D216),$A$2:$B$250,2,0),"")</f>
        <v>TD - Chad</v>
      </c>
    </row>
    <row r="217" spans="1:4">
      <c r="A217">
        <f>IF(ISNUMBER(FIND(GPA!$B$6,B217:B465)),MAX(A$1:$A216)+1,0)</f>
        <v>216</v>
      </c>
      <c r="B217" t="s">
        <v>223</v>
      </c>
      <c r="D217" t="str">
        <f>IFERROR(VLOOKUP(ROWS($D$2:D217),$A$2:$B$250,2,0),"")</f>
        <v>TF - French Southern Territories</v>
      </c>
    </row>
    <row r="218" spans="1:4">
      <c r="A218">
        <f>IF(ISNUMBER(FIND(GPA!$B$6,B218:B466)),MAX(A$1:$A217)+1,0)</f>
        <v>217</v>
      </c>
      <c r="B218" t="s">
        <v>224</v>
      </c>
      <c r="D218" t="str">
        <f>IFERROR(VLOOKUP(ROWS($D$2:D218),$A$2:$B$250,2,0),"")</f>
        <v>TG - Togo</v>
      </c>
    </row>
    <row r="219" spans="1:4">
      <c r="A219">
        <f>IF(ISNUMBER(FIND(GPA!$B$6,B219:B467)),MAX(A$1:$A218)+1,0)</f>
        <v>218</v>
      </c>
      <c r="B219" t="s">
        <v>225</v>
      </c>
      <c r="D219" t="str">
        <f>IFERROR(VLOOKUP(ROWS($D$2:D219),$A$2:$B$250,2,0),"")</f>
        <v>TH - Thailand</v>
      </c>
    </row>
    <row r="220" spans="1:4">
      <c r="A220">
        <f>IF(ISNUMBER(FIND(GPA!$B$6,B220:B468)),MAX(A$1:$A219)+1,0)</f>
        <v>219</v>
      </c>
      <c r="B220" t="s">
        <v>226</v>
      </c>
      <c r="D220" t="str">
        <f>IFERROR(VLOOKUP(ROWS($D$2:D220),$A$2:$B$250,2,0),"")</f>
        <v>TJ - Tajikistan</v>
      </c>
    </row>
    <row r="221" spans="1:4">
      <c r="A221">
        <f>IF(ISNUMBER(FIND(GPA!$B$6,B221:B469)),MAX(A$1:$A220)+1,0)</f>
        <v>220</v>
      </c>
      <c r="B221" t="s">
        <v>227</v>
      </c>
      <c r="D221" t="str">
        <f>IFERROR(VLOOKUP(ROWS($D$2:D221),$A$2:$B$250,2,0),"")</f>
        <v>TK - Tokelau</v>
      </c>
    </row>
    <row r="222" spans="1:4">
      <c r="A222">
        <f>IF(ISNUMBER(FIND(GPA!$B$6,B222:B470)),MAX(A$1:$A221)+1,0)</f>
        <v>221</v>
      </c>
      <c r="B222" t="s">
        <v>228</v>
      </c>
      <c r="D222" t="str">
        <f>IFERROR(VLOOKUP(ROWS($D$2:D222),$A$2:$B$250,2,0),"")</f>
        <v>TL - Timor-Leste</v>
      </c>
    </row>
    <row r="223" spans="1:4">
      <c r="A223">
        <f>IF(ISNUMBER(FIND(GPA!$B$6,B223:B471)),MAX(A$1:$A222)+1,0)</f>
        <v>222</v>
      </c>
      <c r="B223" t="s">
        <v>229</v>
      </c>
      <c r="D223" t="str">
        <f>IFERROR(VLOOKUP(ROWS($D$2:D223),$A$2:$B$250,2,0),"")</f>
        <v>TM - Turkmenistan</v>
      </c>
    </row>
    <row r="224" spans="1:4">
      <c r="A224">
        <f>IF(ISNUMBER(FIND(GPA!$B$6,B224:B472)),MAX(A$1:$A223)+1,0)</f>
        <v>223</v>
      </c>
      <c r="B224" t="s">
        <v>230</v>
      </c>
      <c r="D224" t="str">
        <f>IFERROR(VLOOKUP(ROWS($D$2:D224),$A$2:$B$250,2,0),"")</f>
        <v>TN - Tunisia</v>
      </c>
    </row>
    <row r="225" spans="1:4">
      <c r="A225">
        <f>IF(ISNUMBER(FIND(GPA!$B$6,B225:B473)),MAX(A$1:$A224)+1,0)</f>
        <v>224</v>
      </c>
      <c r="B225" t="s">
        <v>231</v>
      </c>
      <c r="D225" t="str">
        <f>IFERROR(VLOOKUP(ROWS($D$2:D225),$A$2:$B$250,2,0),"")</f>
        <v>TO - Tonga</v>
      </c>
    </row>
    <row r="226" spans="1:4">
      <c r="A226">
        <f>IF(ISNUMBER(FIND(GPA!$B$6,B226:B474)),MAX(A$1:$A225)+1,0)</f>
        <v>225</v>
      </c>
      <c r="B226" t="s">
        <v>232</v>
      </c>
      <c r="D226" t="str">
        <f>IFERROR(VLOOKUP(ROWS($D$2:D226),$A$2:$B$250,2,0),"")</f>
        <v>TR - Turkey</v>
      </c>
    </row>
    <row r="227" spans="1:4">
      <c r="A227">
        <f>IF(ISNUMBER(FIND(GPA!$B$6,B227:B475)),MAX(A$1:$A226)+1,0)</f>
        <v>226</v>
      </c>
      <c r="B227" t="s">
        <v>233</v>
      </c>
      <c r="D227" t="str">
        <f>IFERROR(VLOOKUP(ROWS($D$2:D227),$A$2:$B$250,2,0),"")</f>
        <v>TT - Trinidad and Tobago</v>
      </c>
    </row>
    <row r="228" spans="1:4">
      <c r="A228">
        <f>IF(ISNUMBER(FIND(GPA!$B$6,B228:B476)),MAX(A$1:$A227)+1,0)</f>
        <v>227</v>
      </c>
      <c r="B228" t="s">
        <v>234</v>
      </c>
      <c r="D228" t="str">
        <f>IFERROR(VLOOKUP(ROWS($D$2:D228),$A$2:$B$250,2,0),"")</f>
        <v>TV - Tuvalu</v>
      </c>
    </row>
    <row r="229" spans="1:4">
      <c r="A229">
        <f>IF(ISNUMBER(FIND(GPA!$B$6,B229:B477)),MAX(A$1:$A228)+1,0)</f>
        <v>228</v>
      </c>
      <c r="B229" t="s">
        <v>235</v>
      </c>
      <c r="D229" t="str">
        <f>IFERROR(VLOOKUP(ROWS($D$2:D229),$A$2:$B$250,2,0),"")</f>
        <v>TW - Taiwan, Province of China</v>
      </c>
    </row>
    <row r="230" spans="1:4">
      <c r="A230">
        <f>IF(ISNUMBER(FIND(GPA!$B$6,B230:B478)),MAX(A$1:$A229)+1,0)</f>
        <v>229</v>
      </c>
      <c r="B230" t="s">
        <v>236</v>
      </c>
      <c r="D230" t="str">
        <f>IFERROR(VLOOKUP(ROWS($D$2:D230),$A$2:$B$250,2,0),"")</f>
        <v>TZ - Tanzania, United Republic of</v>
      </c>
    </row>
    <row r="231" spans="1:4">
      <c r="A231">
        <f>IF(ISNUMBER(FIND(GPA!$B$6,B231:B479)),MAX(A$1:$A230)+1,0)</f>
        <v>230</v>
      </c>
      <c r="B231" t="s">
        <v>237</v>
      </c>
      <c r="D231" t="str">
        <f>IFERROR(VLOOKUP(ROWS($D$2:D231),$A$2:$B$250,2,0),"")</f>
        <v>UA - Ukraine</v>
      </c>
    </row>
    <row r="232" spans="1:4">
      <c r="A232">
        <f>IF(ISNUMBER(FIND(GPA!$B$6,B232:B480)),MAX(A$1:$A231)+1,0)</f>
        <v>231</v>
      </c>
      <c r="B232" t="s">
        <v>238</v>
      </c>
      <c r="D232" t="str">
        <f>IFERROR(VLOOKUP(ROWS($D$2:D232),$A$2:$B$250,2,0),"")</f>
        <v>UG - Uganda</v>
      </c>
    </row>
    <row r="233" spans="1:4">
      <c r="A233">
        <f>IF(ISNUMBER(FIND(GPA!$B$6,B233:B481)),MAX(A$1:$A232)+1,0)</f>
        <v>232</v>
      </c>
      <c r="B233" t="s">
        <v>239</v>
      </c>
      <c r="D233" t="str">
        <f>IFERROR(VLOOKUP(ROWS($D$2:D233),$A$2:$B$250,2,0),"")</f>
        <v>UM - United States Minor Outlying Islands</v>
      </c>
    </row>
    <row r="234" spans="1:4">
      <c r="A234">
        <f>IF(ISNUMBER(FIND(GPA!$B$6,B234:B482)),MAX(A$1:$A233)+1,0)</f>
        <v>233</v>
      </c>
      <c r="B234" t="s">
        <v>240</v>
      </c>
      <c r="D234" t="str">
        <f>IFERROR(VLOOKUP(ROWS($D$2:D234),$A$2:$B$250,2,0),"")</f>
        <v>US - United States of America</v>
      </c>
    </row>
    <row r="235" spans="1:4">
      <c r="A235">
        <f>IF(ISNUMBER(FIND(GPA!$B$6,B235:B483)),MAX(A$1:$A234)+1,0)</f>
        <v>234</v>
      </c>
      <c r="B235" t="s">
        <v>241</v>
      </c>
      <c r="D235" t="str">
        <f>IFERROR(VLOOKUP(ROWS($D$2:D235),$A$2:$B$250,2,0),"")</f>
        <v>UY - Uruguay</v>
      </c>
    </row>
    <row r="236" spans="1:4">
      <c r="A236">
        <f>IF(ISNUMBER(FIND(GPA!$B$6,B236:B484)),MAX(A$1:$A235)+1,0)</f>
        <v>235</v>
      </c>
      <c r="B236" t="s">
        <v>242</v>
      </c>
      <c r="D236" t="str">
        <f>IFERROR(VLOOKUP(ROWS($D$2:D236),$A$2:$B$250,2,0),"")</f>
        <v>UZ - Uzbekistan</v>
      </c>
    </row>
    <row r="237" spans="1:4">
      <c r="A237">
        <f>IF(ISNUMBER(FIND(GPA!$B$6,B237:B485)),MAX(A$1:$A236)+1,0)</f>
        <v>236</v>
      </c>
      <c r="B237" t="s">
        <v>243</v>
      </c>
      <c r="D237" t="str">
        <f>IFERROR(VLOOKUP(ROWS($D$2:D237),$A$2:$B$250,2,0),"")</f>
        <v>VA - Holy See</v>
      </c>
    </row>
    <row r="238" spans="1:4">
      <c r="A238">
        <f>IF(ISNUMBER(FIND(GPA!$B$6,B238:B486)),MAX(A$1:$A237)+1,0)</f>
        <v>237</v>
      </c>
      <c r="B238" t="s">
        <v>244</v>
      </c>
      <c r="D238" t="str">
        <f>IFERROR(VLOOKUP(ROWS($D$2:D238),$A$2:$B$250,2,0),"")</f>
        <v>VC - Saint Vincent and the Grenadines</v>
      </c>
    </row>
    <row r="239" spans="1:4">
      <c r="A239">
        <f>IF(ISNUMBER(FIND(GPA!$B$6,B239:B487)),MAX(A$1:$A238)+1,0)</f>
        <v>238</v>
      </c>
      <c r="B239" t="s">
        <v>245</v>
      </c>
      <c r="D239" t="str">
        <f>IFERROR(VLOOKUP(ROWS($D$2:D239),$A$2:$B$250,2,0),"")</f>
        <v>VE - Venezuela (Bolivarian Republic of)</v>
      </c>
    </row>
    <row r="240" spans="1:4">
      <c r="A240">
        <f>IF(ISNUMBER(FIND(GPA!$B$6,B240:B488)),MAX(A$1:$A239)+1,0)</f>
        <v>239</v>
      </c>
      <c r="B240" t="s">
        <v>246</v>
      </c>
      <c r="D240" t="str">
        <f>IFERROR(VLOOKUP(ROWS($D$2:D240),$A$2:$B$250,2,0),"")</f>
        <v>VG - Virgin Islands (British)</v>
      </c>
    </row>
    <row r="241" spans="1:4">
      <c r="A241">
        <f>IF(ISNUMBER(FIND(GPA!$B$6,B241:B489)),MAX(A$1:$A240)+1,0)</f>
        <v>240</v>
      </c>
      <c r="B241" t="s">
        <v>247</v>
      </c>
      <c r="D241" t="str">
        <f>IFERROR(VLOOKUP(ROWS($D$2:D241),$A$2:$B$250,2,0),"")</f>
        <v>VI - Virgin Islands (U.S.)</v>
      </c>
    </row>
    <row r="242" spans="1:4">
      <c r="A242">
        <f>IF(ISNUMBER(FIND(GPA!$B$6,B242:B490)),MAX(A$1:$A241)+1,0)</f>
        <v>241</v>
      </c>
      <c r="B242" t="s">
        <v>248</v>
      </c>
      <c r="D242" t="str">
        <f>IFERROR(VLOOKUP(ROWS($D$2:D242),$A$2:$B$250,2,0),"")</f>
        <v>VN - Viet Nam</v>
      </c>
    </row>
    <row r="243" spans="1:4">
      <c r="A243">
        <f>IF(ISNUMBER(FIND(GPA!$B$6,B243:B491)),MAX(A$1:$A242)+1,0)</f>
        <v>242</v>
      </c>
      <c r="B243" t="s">
        <v>249</v>
      </c>
      <c r="D243" t="str">
        <f>IFERROR(VLOOKUP(ROWS($D$2:D243),$A$2:$B$250,2,0),"")</f>
        <v>VU - Vanuatu</v>
      </c>
    </row>
    <row r="244" spans="1:4">
      <c r="A244">
        <f>IF(ISNUMBER(FIND(GPA!$B$6,B244:B492)),MAX(A$1:$A243)+1,0)</f>
        <v>243</v>
      </c>
      <c r="B244" t="s">
        <v>250</v>
      </c>
      <c r="D244" t="str">
        <f>IFERROR(VLOOKUP(ROWS($D$2:D244),$A$2:$B$250,2,0),"")</f>
        <v>WF - Wallis and Futuna</v>
      </c>
    </row>
    <row r="245" spans="1:4">
      <c r="A245">
        <f>IF(ISNUMBER(FIND(GPA!$B$6,B245:B493)),MAX(A$1:$A244)+1,0)</f>
        <v>244</v>
      </c>
      <c r="B245" t="s">
        <v>251</v>
      </c>
      <c r="D245" t="str">
        <f>IFERROR(VLOOKUP(ROWS($D$2:D245),$A$2:$B$250,2,0),"")</f>
        <v>WS - Samoa</v>
      </c>
    </row>
    <row r="246" spans="1:4">
      <c r="A246">
        <f>IF(ISNUMBER(FIND(GPA!$B$6,B246:B494)),MAX(A$1:$A245)+1,0)</f>
        <v>245</v>
      </c>
      <c r="B246" t="s">
        <v>252</v>
      </c>
      <c r="D246" t="str">
        <f>IFERROR(VLOOKUP(ROWS($D$2:D246),$A$2:$B$250,2,0),"")</f>
        <v>YE - Yemen</v>
      </c>
    </row>
    <row r="247" spans="1:4">
      <c r="A247">
        <f>IF(ISNUMBER(FIND(GPA!$B$6,B247:B495)),MAX(A$1:$A246)+1,0)</f>
        <v>246</v>
      </c>
      <c r="B247" t="s">
        <v>253</v>
      </c>
      <c r="D247" t="str">
        <f>IFERROR(VLOOKUP(ROWS($D$2:D247),$A$2:$B$250,2,0),"")</f>
        <v>YT - Mayotte</v>
      </c>
    </row>
    <row r="248" spans="1:4">
      <c r="A248">
        <f>IF(ISNUMBER(FIND(GPA!$B$6,B248:B496)),MAX(A$1:$A247)+1,0)</f>
        <v>247</v>
      </c>
      <c r="B248" t="s">
        <v>254</v>
      </c>
      <c r="D248" t="str">
        <f>IFERROR(VLOOKUP(ROWS($D$2:D248),$A$2:$B$250,2,0),"")</f>
        <v>ZA - South Africa</v>
      </c>
    </row>
    <row r="249" spans="1:4">
      <c r="A249">
        <f>IF(ISNUMBER(FIND(GPA!$B$6,B249:B497)),MAX(A$1:$A248)+1,0)</f>
        <v>248</v>
      </c>
      <c r="B249" t="s">
        <v>255</v>
      </c>
      <c r="D249" t="str">
        <f>IFERROR(VLOOKUP(ROWS($D$2:D249),$A$2:$B$250,2,0),"")</f>
        <v>ZM - Zambia</v>
      </c>
    </row>
    <row r="250" spans="1:4">
      <c r="A250">
        <f>IF(ISNUMBER(FIND(GPA!$B$6,B250:B498)),MAX(A$1:$A249)+1,0)</f>
        <v>249</v>
      </c>
      <c r="B250" t="s">
        <v>256</v>
      </c>
      <c r="D250" t="str">
        <f>IFERROR(VLOOKUP(ROWS($D$2:D250),$A$2:$B$250,2,0),"")</f>
        <v>ZW - Zimbabwe</v>
      </c>
    </row>
  </sheetData>
  <sheetProtection algorithmName="SHA-512" hashValue="V43oLmrCvg/yD2lznVOc+r8L2cNRHg7h1R6+VgqEUcp1wf0TWnqPPixjvg638WSrJ4rs0LSzaxPPJH49Mlvzjg==" saltValue="cGMy66I9EJgBTYMKE9EXj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1A2D98-7383-4C46-9A76-2714D47A04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Guide</vt:lpstr>
      <vt:lpstr>GPA</vt:lpstr>
      <vt:lpstr>SOP</vt:lpstr>
      <vt:lpstr>English</vt:lpstr>
      <vt:lpstr>Example</vt:lpstr>
      <vt:lpstr>Setup</vt:lpstr>
      <vt:lpstr>Countries</vt:lpstr>
    </vt:vector>
  </TitlesOfParts>
  <Manager/>
  <Company>DTU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Kasper Dam Schultz</dc:creator>
  <cp:keywords/>
  <dc:description/>
  <cp:lastModifiedBy>Vasco Lança Xerez Mendes Pechirra</cp:lastModifiedBy>
  <cp:lastPrinted>2019-07-02T13:34:35Z</cp:lastPrinted>
  <dcterms:created xsi:type="dcterms:W3CDTF">2015-12-03T12:08:42Z</dcterms:created>
  <dcterms:modified xsi:type="dcterms:W3CDTF">2024-11-18T15:12:01Z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